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io_ath\Desktop\ΓΙΩΡΓΟΣ\13ο Δ.Σ. 2025\"/>
    </mc:Choice>
  </mc:AlternateContent>
  <bookViews>
    <workbookView xWindow="0" yWindow="0" windowWidth="28800" windowHeight="12300" tabRatio="721"/>
  </bookViews>
  <sheets>
    <sheet name="ΕΡΓΑ-ΜΕΛΕΤΕΣ" sheetId="6" r:id="rId1"/>
    <sheet name="ΣΥΝΕΧΙΖΟΜΕΝΑ" sheetId="5" r:id="rId2"/>
    <sheet name="ΑΝΑΚΕΦΑΛΑΙΩΣΗ" sheetId="1" r:id="rId3"/>
  </sheets>
  <definedNames>
    <definedName name="_xlnm.Print_Area" localSheetId="2">ΑΝΑΚΕΦΑΛΑΙΩΣΗ!$A$1:$H$17</definedName>
    <definedName name="_xlnm.Print_Area" localSheetId="0">'ΕΡΓΑ-ΜΕΛΕΤΕΣ'!$B$2:$I$77</definedName>
    <definedName name="_xlnm.Print_Area" localSheetId="1">ΣΥΝΕΧΙΖΟΜΕΝΑ!$B$1:$H$28</definedName>
    <definedName name="_xlnm.Print_Titles" localSheetId="2">ΑΝΑΚΕΦΑΛΑΙΩΣΗ!$3:$4</definedName>
    <definedName name="_xlnm.Print_Titles" localSheetId="0">'ΕΡΓΑ-ΜΕΛΕΤΕΣ'!$3:$4</definedName>
    <definedName name="_xlnm.Print_Titles" localSheetId="1">ΣΥΝΕΧΙΖΟΜΕΝΑ!$1:$1</definedName>
  </definedNames>
  <calcPr calcId="162913" fullCalcOnLoad="1"/>
</workbook>
</file>

<file path=xl/calcChain.xml><?xml version="1.0" encoding="utf-8"?>
<calcChain xmlns="http://schemas.openxmlformats.org/spreadsheetml/2006/main">
  <c r="I41" i="6" l="1"/>
  <c r="F16" i="5"/>
  <c r="H15" i="5"/>
  <c r="H28" i="5"/>
  <c r="H7" i="1"/>
  <c r="I44" i="6"/>
  <c r="F36" i="6"/>
  <c r="F35" i="6"/>
  <c r="F34" i="6"/>
  <c r="F19" i="5"/>
  <c r="I76" i="6"/>
  <c r="H6" i="1"/>
  <c r="F59" i="6"/>
  <c r="F27" i="5"/>
  <c r="F20" i="5"/>
  <c r="F19" i="6"/>
  <c r="H18" i="6"/>
  <c r="F21" i="6"/>
  <c r="I20" i="6"/>
  <c r="F25" i="5"/>
  <c r="F42" i="6"/>
  <c r="H42" i="6"/>
  <c r="H44" i="6"/>
  <c r="I48" i="6"/>
  <c r="I53" i="6"/>
  <c r="H47" i="6"/>
  <c r="H53" i="6"/>
  <c r="H56" i="6"/>
  <c r="H24" i="6"/>
  <c r="I24" i="6"/>
  <c r="H8" i="5"/>
  <c r="H23" i="6"/>
  <c r="I23" i="6"/>
  <c r="H51" i="6"/>
  <c r="H8" i="6"/>
  <c r="I8" i="6"/>
  <c r="H14" i="5"/>
  <c r="F22" i="5"/>
  <c r="H72" i="6"/>
  <c r="I56" i="6"/>
  <c r="I29" i="6"/>
  <c r="I38" i="6"/>
  <c r="F30" i="6"/>
  <c r="H67" i="6"/>
  <c r="H76" i="6"/>
  <c r="G6" i="1"/>
  <c r="H62" i="6"/>
  <c r="I14" i="6"/>
  <c r="H38" i="6"/>
  <c r="I34" i="6"/>
  <c r="H27" i="6"/>
  <c r="H57" i="6"/>
  <c r="G5" i="1"/>
  <c r="I27" i="6"/>
  <c r="I57" i="6"/>
  <c r="H5" i="1"/>
  <c r="H8" i="1"/>
</calcChain>
</file>

<file path=xl/sharedStrings.xml><?xml version="1.0" encoding="utf-8"?>
<sst xmlns="http://schemas.openxmlformats.org/spreadsheetml/2006/main" count="236" uniqueCount="173">
  <si>
    <t>α/α</t>
  </si>
  <si>
    <t>ΣΥΝΟΛΟ</t>
  </si>
  <si>
    <t>ΔΑΠΑΝΗ</t>
  </si>
  <si>
    <t>ΤΙΤΛΟΣ ΕΡΓΟΥ</t>
  </si>
  <si>
    <t>Κ.Α</t>
  </si>
  <si>
    <t>ΧΡΗΜΑΤΟΔΟΤΗΣΗ</t>
  </si>
  <si>
    <t>ΔΡΧ</t>
  </si>
  <si>
    <t>Ι. ΕΡΓΑ</t>
  </si>
  <si>
    <t>ΕΡΓΑ</t>
  </si>
  <si>
    <t>ΙΙ</t>
  </si>
  <si>
    <t>ΙΙΙ</t>
  </si>
  <si>
    <t>ΜΕΛΕΤΕΣ</t>
  </si>
  <si>
    <t>ΣΥΝΕΧΙΖΟΜΕΝΑ ΕΡΓΑ</t>
  </si>
  <si>
    <t>ΠΑΝ. ΤΣΑΛΤΑΣ</t>
  </si>
  <si>
    <t>ΑΝΑΚΕΦΑΛΑΙΩΣΗ</t>
  </si>
  <si>
    <t>(ΑΠΟΧΕΤΕΥΣΗ ΟΜΒΡΙΩΝ)</t>
  </si>
  <si>
    <t>Ι</t>
  </si>
  <si>
    <t xml:space="preserve">III. ΣΥΝΕΧΙΖΟΜΕΝΑ </t>
  </si>
  <si>
    <t>ΙΔΙΟΙ ΠΟΡΟΙ</t>
  </si>
  <si>
    <t xml:space="preserve">Α.1. ΚΤΙΡΙΟΛΟΓΙΚΑ                                 </t>
  </si>
  <si>
    <t>Α. ΕΡΓΑ ΕΠΕΝΔΥΣΕΩΝ</t>
  </si>
  <si>
    <t>Κ.Α. ΕΞΟΔΩΝ</t>
  </si>
  <si>
    <t>Κ.Α. ΕΣΟΔΩΝ</t>
  </si>
  <si>
    <t>ΠΟΣΟ ΕΣΟΔΟΥ</t>
  </si>
  <si>
    <t>ΣΑΤΑ 2015</t>
  </si>
  <si>
    <t>ΝΟΜΙΜΟΠΟΙΗΣΗ ΚΑΤΑΣΚΕΥΩΝ ΣΤΟ ΔΗΜΟΤΙΚΟ ΣΤΑΔΙΟ</t>
  </si>
  <si>
    <t>ΙΙ. ΜΕΛΕΤΕΣ - ΥΠΗΡΕΣΙΕΣ</t>
  </si>
  <si>
    <t>15.7331.0007</t>
  </si>
  <si>
    <t>30.7411.0004</t>
  </si>
  <si>
    <t xml:space="preserve">  </t>
  </si>
  <si>
    <t>ΠΡΟΫΠΟΛΟΓΙΣΜΟΣ</t>
  </si>
  <si>
    <t>ΣΥΝΤΗΡΗΣΗ ΣΧΟΛΙΚΩΝ ΚΤΙΡΙΩΝ 2017</t>
  </si>
  <si>
    <t>15.7331.0096</t>
  </si>
  <si>
    <t>ΣΥΝΟΛΟ ΕΡΓΩΝ</t>
  </si>
  <si>
    <t>ΣΥΝΟΛΟ ΜΕΛΕΤΩΝ - ΤΕΧΝΙΚΩΝ ΥΠΗΡΕΣΙΩΝ</t>
  </si>
  <si>
    <t>ΠΡΟΫΠΟΛΟΓΙΣΜΟΣ ΕΡΓΟΥ-ΜΕΛΕΤΗΣ</t>
  </si>
  <si>
    <t xml:space="preserve">   </t>
  </si>
  <si>
    <t>ΣΑΤΑ 2017                 ΣΑΤΑ 2016</t>
  </si>
  <si>
    <t>ΣΥΝΤΗΡΗΣΗ ΔΗΜΟΤΙΚΩΝ ΚΤΙΡΙΩΝ</t>
  </si>
  <si>
    <t xml:space="preserve">Α.3.  ΕΞΥΓΙΑΝΣΗ </t>
  </si>
  <si>
    <t>Α.4.  ΚΟΙΝΟΧΡΗΣΤΟΙ ΧΩΡΟΙ</t>
  </si>
  <si>
    <t>ΔΙΑΜΟΡΦΩΣΕΙΣ - ΑΘΛΗΤΙΣΜΟΣ</t>
  </si>
  <si>
    <t>Β. ΑΝΤΑΠΟΔΟΤΙΚΑ ΕΡΓΑ</t>
  </si>
  <si>
    <t>ΜΕΛΕΤΗ ΣΤΑΤΙΚΗΣ ΕΠΑΡΚΕΙΑΣ ΚΤΙΡΙΟΥ ΠΑΙΔΙΚΟΥ ΣΤΑΘΜΟΥ ΟΔΟΥ ΙΣΜΗΝΗΣ</t>
  </si>
  <si>
    <t>ΜΕΛΕΤΗ ΠΥΡΟΠΡΟΣΤΑΣΙΑΣ ΔΗΜ. ΘΕΑΤΡΟΥ</t>
  </si>
  <si>
    <t>ΣΑΤΑ</t>
  </si>
  <si>
    <t>30.7413.0007</t>
  </si>
  <si>
    <t>ΕΓΚΑΤΑΣΤΑΣΗ ΑΝΕΛΚΥΣΤΗΡΑ ΣΤΟ 2ο ΓΥΜΝΑΣΙΟ - ΛΥΚΕΙΟ</t>
  </si>
  <si>
    <t>ΕΣΠΑ  αρ. αποφ. 4280/1442/Α3/28.06.2019</t>
  </si>
  <si>
    <t>ΠΑΡΕΜΒΑΣΕΙΣ ΑΝΑΒΑΘΜΙΣΗΣ ΔΗΜΟΣΙΟΥ ΧΩΡΟΥ ΓΙΑ ΤΗ ΔΗΜΙΟΥΡΓΙΑ ΤΟΥ ΑΝΟΙΚΤΟΥ ΚΕΝΤΡΟΥ ΕΜΠΟΡΙΟΥ ΔΗΜΟΥ ΚΑΛΛΙΘΕΑΣ</t>
  </si>
  <si>
    <t>ΑΠΟΚΑΤΑΣΤΑΣΗ ΔΙΑΤΗΡΗΤΕΑΣ ΟΙΚΙΑΣ ΔΑΒΑΚΗ</t>
  </si>
  <si>
    <t>64.7334.0001</t>
  </si>
  <si>
    <t>15.7411.0001</t>
  </si>
  <si>
    <t>1311.0001</t>
  </si>
  <si>
    <t xml:space="preserve"> 1322.0013                   1311.0001</t>
  </si>
  <si>
    <t>Η ΑΝΑΠΛΗΡΩΤΡΙΑ ΔΙΕΥΘΥΝΤΡΙΑ</t>
  </si>
  <si>
    <t>ΤΕΧΝΙΚΩΝ ΥΠΗΡΕΣΙΩΝ</t>
  </si>
  <si>
    <t>ΦΑΝΗ ΠΑΠΑΓΙΑΝΝΗ</t>
  </si>
  <si>
    <t>ΑΝΤΙΚΑΤΑΣΤΑΣΗ ΚΑΙ ΣΥΝΤΗΡΗΣΗ ΠΙΛΑΡΣ ΟΔΙΚΟΥ ΦΩΤΙΣΜΟΥ</t>
  </si>
  <si>
    <t xml:space="preserve"> ΙΔΙΟΙ ΠΟΡΟΙ</t>
  </si>
  <si>
    <t>Α2.ΟΔΟΠΟΙΪΑ</t>
  </si>
  <si>
    <t>ΕΠΙΚΑΙΡΟΠΟΙΗΣΗ ΜΕΛΕΤΗΣ ΑΠΟΧΕΤΕΥΣΗΣ ΟΜΒΡΙΩΝ ΥΔΑΤΩΝ ΔΗΜΟΥ ΚΑΛΛΙΘΕΑΣ</t>
  </si>
  <si>
    <t>ΣΧΕΔΙΟ ΒΙΩΣΙΜΗΣ ΑΣΤΙΚΗΣ ΚΙΝΗΤΙΚΟΤΗΤΑΣ</t>
  </si>
  <si>
    <t>ΜΕΛΕΤΗ ΑΠΟΚΑΤΑΣΤΑΣΗΣ ΚΤΙΡΙΟΥ ΟΔΟΥ ΣΚΡΑ 31</t>
  </si>
  <si>
    <t>ΤΟΠΟΓΡΑΦΙΚΗ ΑΠΟΤΥΠΩΣΗ ΟΔΩΝ, ΚΟΙΝΟΧΡΗΣΤΩΝ ΧΩΡΩΝ ΚΑΙ ΣΧΟΛΙΚΩΝ ΣΥΓΚΡΟΤΗΜΑΤΩΝ</t>
  </si>
  <si>
    <t>ΣΑΤΑ 2022</t>
  </si>
  <si>
    <t>ΣΑΤΑ ΣΧΟΛΕΙΩΝ 2022</t>
  </si>
  <si>
    <t>15.7331.0030</t>
  </si>
  <si>
    <t>ΣΑΤΑ 2020</t>
  </si>
  <si>
    <t>30.7413.0016</t>
  </si>
  <si>
    <t>30.7413.0017</t>
  </si>
  <si>
    <t>15.7411.0002</t>
  </si>
  <si>
    <t>ΠΡΟΓΡΑΜΜΑ ΑΝΤΩΝΗΣ ΤΡΙΤΣΗΣ</t>
  </si>
  <si>
    <t>145.119 (ΕΚΚΡΕΜΕΙ)</t>
  </si>
  <si>
    <t>30.7323.0010</t>
  </si>
  <si>
    <t>207.791       (ΕΚΚΡΕΜΕΙ)</t>
  </si>
  <si>
    <t>30.7413.0018</t>
  </si>
  <si>
    <t>ΜΕΛΕΤΗ Η/Μ ΕΓΚΑΤΑΣΤΑΣΕΩΝ ΚΤΙΡΙΟΥ ΕΠΙ ΤΗΣ ΟΔΟΥ ΦΟΡΝΕΖΗ 2</t>
  </si>
  <si>
    <t>10.7413.0005</t>
  </si>
  <si>
    <t>ΣΥΝΤΗΡΗΣΗ ΣΧΟΛΙΚΩΝ ΚΤΙΡΙΩΝ 2022</t>
  </si>
  <si>
    <t xml:space="preserve">ΣΑΤΑ 2022 </t>
  </si>
  <si>
    <t>61.7321.0001</t>
  </si>
  <si>
    <t>ΒΙΟΚΛΙΜΑΤΙΚΗ ΑΣΤΙΚΗ ΑΝΑΠΛΑΣΗ ΕΝΟΠΟΙΗΣΗΣ ΚΑΙ ΔΙΑΣΥΝΔΕΣΗΣ ΤΟΥ ΚΠΙΣΝ ΜΕ ΤΟ ΑΝΟΙΚΤΟ ΚΕΝΤΡΟ ΕΜΠΟΡΙΟΥ ΤΟΥ ΔΗΜΟΥ ΚΑΛΛΙΘΕΑΣ</t>
  </si>
  <si>
    <t>ΤΑΜΕΙΟ ΑΝΑΚΑΜΨΗΣ              Απόφαση Ένταξης ΥΠΕΝ/ΓΓΧΣΑΠ/83287/23/10-08-2022</t>
  </si>
  <si>
    <t>ΣΑΤΑ ΣΧΟΛΕΙΩΝ 2023</t>
  </si>
  <si>
    <t>ΠΡΟΓΡΑΜΜΑ ΑΝΤΩΝΗΣ ΤΡΙΤΣΗΣ   (Απόφαση ένταξης ΑΔΑ ΩΑΥ646ΜΤΛ6-ΖΩΣ)</t>
  </si>
  <si>
    <t>15.7321.0001</t>
  </si>
  <si>
    <t>30.7323.0012</t>
  </si>
  <si>
    <t>ΣΑΤΑ 2023</t>
  </si>
  <si>
    <t>ΕΔΑΦΟΤΕΧΝΙΚΕΣ ΜΕΛΕΤΕΣ</t>
  </si>
  <si>
    <t>30.7413.0014</t>
  </si>
  <si>
    <t>ΑΝΑΚΑΙΝΙΣΗ ΣΧΟΛΙΚΟΥ  ΠΡΟΠΟΝΗΤΗΡΙΟΥ ΣΤΗΝ ΟΔΟ ΝΙΚ. ΖΕΡΒΟΥ</t>
  </si>
  <si>
    <t>ΠΔΕ ΥΠ.ΕΣ. (ΦΙΛΟΔΗΜΟΣ ΙΙ)</t>
  </si>
  <si>
    <t>64.7331.0001</t>
  </si>
  <si>
    <t>ΥΠΟΥΡΓΕΙΟ ΨΗΦΙΑΚΗΣ ΔΙΑΚΥΒΕΡΝΗΣΗΣ</t>
  </si>
  <si>
    <t>15.7331.0024</t>
  </si>
  <si>
    <t>15.7413.0002</t>
  </si>
  <si>
    <t>ΑΝΑΚΑΙΝΙΣΗ ΓΙΑ ΤΟΝ ΕΚΣΥΓΧΡΟΝΙΣΜΟ ΤΩΝ ΚΕΠ</t>
  </si>
  <si>
    <t>ΜΕΛΕΤΕΣ ΠΥΡΑΣΦΑΛΕΙΑΣ ΣΕ ΙΔΙΟΚΤΗΤΑ ΚΑΙ ΜΙΣΘΩΜΕΝΑ ΚΤΙΡΙΑ ΚΑΙ ΕΓΚΑΤΑΣΤΑΣΕΙΣ ΤΟΥ ΔΗΜΟΥ ΚΑΛΛΙΘΕΑΣ</t>
  </si>
  <si>
    <t>ΚΑΤΑΣΚΕΥΗ ΣΥΝΔΕΣΕΩΝ ΑΚΙΝΗΤΩΝ ΜΕ ΤΟ ΔΙΚΤΥΟ ΑΚΑΘΑΡΤΩΝ 2024</t>
  </si>
  <si>
    <t>ΔΑΠΑΝΗ 2024</t>
  </si>
  <si>
    <t>ΣΥΝΤΗΡΗΣΗ ΣΧΟΛΙΚΩΝ ΚΤΙΡΙΩΝ 2024</t>
  </si>
  <si>
    <t>ΣΑΤΑ ΣΧΟΛΕΙΩΝ 2024</t>
  </si>
  <si>
    <t>ΣΑΤΑ 2024</t>
  </si>
  <si>
    <t>30.7336.0010</t>
  </si>
  <si>
    <t>30.7312.0011</t>
  </si>
  <si>
    <t>10.7413.0006</t>
  </si>
  <si>
    <t>55.7334.0001</t>
  </si>
  <si>
    <t>ΜΕΛΕΤΗ ΕΦΑΡΜΟΓΗΣ  ΓΙΑ ΤΗΝ ΕΝΕΡΓΕΙΑΚΗ ΑΝΑΒΑΘΜΙΣΗ ΤΩΝ  ΣΧΟΛΙΚΩΝ ΣΥΓΚΡΟΤΗΜΑΤΩΝ 10ου ΓΥΜΝΑΣΙΟΥ-4ου ΛΥΚΕΙΟΥ ΚΑΙ 2ου ΓΥΜΝΑΣΙΟΥ-2ου ΛΥΚΕΙΟΥ</t>
  </si>
  <si>
    <t>Ι.Π.</t>
  </si>
  <si>
    <t>ΑΝΕΓΕΡΣΗ ΠΟΛΙΤΙΣΤΙΚΟΥ ΚΕΝΤΡΟΥ ΣΤΟ Ο.Τ. 124 ΤΟΥ ΔΗΜΟΥ ΚΑΛΛΙΘΕΑΣ</t>
  </si>
  <si>
    <t>'15.7413.0004</t>
  </si>
  <si>
    <t>ΔΙΑΜΟΡΦΩΣΗ ΕΠΙΓΕΙΟΥ ΧΩΡΟΥ ΣΤΟ Ο.Τ. 116 ΤΟΥ ΔΗΜΟΥ ΚΑΛΛΙΘΕΑΣ</t>
  </si>
  <si>
    <t>ΑΝΑΚΑΤΑΣΚΕΥΗ ΚΑΤΕΣΤΡΑΜΜΕΝΩΝ ΠΕΖΟΔΡΟΜΙΩΝ</t>
  </si>
  <si>
    <t>ΤΟΠΙΚΕΣ ΑΠΟΚΑΤΑΣΤΑΣΕΙΣ ΦΘΟΡΩΝ ΟΔΟΣΤΡΩΜΑΤΩΝ</t>
  </si>
  <si>
    <t>ΜΕΛΕΤΗ ΑΝΑΠΛΑΣΗΣ ΠΛΑΤΕΙΑΣ ΚΥΠΡΟΥ</t>
  </si>
  <si>
    <t>30.7333.0011</t>
  </si>
  <si>
    <t>30.7322.0005</t>
  </si>
  <si>
    <t>30.7334.0001</t>
  </si>
  <si>
    <t>ΣΑΤΑ π.ε.</t>
  </si>
  <si>
    <t>30.7413.0020</t>
  </si>
  <si>
    <t>ΣΥΝΤΗΡΗΣΗ  ΦΩΤΙΣΜΟΥ  ΠΛΑΤΕΙΑΣ ΙΕΡΟΥ ΝΑΟΥ ΑΓ. ΝΙΚΟΛΑΟΥ</t>
  </si>
  <si>
    <t>30.7333.0012</t>
  </si>
  <si>
    <t>ΣΥΝΤΗΡΗΣΗ ΔΗΜΟΤΙΚΟΥ ΦΩΤΙΣΜΟΥ</t>
  </si>
  <si>
    <t>30.7333.0013</t>
  </si>
  <si>
    <t>15.7333.0001</t>
  </si>
  <si>
    <t>ΑΝΤΙΠΛΗΜΜΥΡΙΚΗ ΠΡΟΣΤΑΣΙΑ ΟΔΟΥ ΠΡΕΒΕΖΗΣ</t>
  </si>
  <si>
    <t>30.7312.0033</t>
  </si>
  <si>
    <t>ΑΠΟΚΑΤΑΣΤΑΣΗ ΥΠΟΓΕΙΩΝ ΚΑΛΩΔΙΩΣΕΩΝ ΚΑΙ ΓΕΙΩΣΗΣ ΣΤΗ ΝΑΥΤΑΘΛΗΤΙΚΗ ΜΑΡΙΝΑ (Πρώην ΟΠΑΑ)</t>
  </si>
  <si>
    <t xml:space="preserve">          ΙΔΙΟΙ ΠΟΡΟΙ      </t>
  </si>
  <si>
    <t>ΔΑΠΑΝΗ 2025</t>
  </si>
  <si>
    <t xml:space="preserve">ΙΔΙΟΙ ΠΟΡΟΙ  </t>
  </si>
  <si>
    <t>ΣΑΤΑ ΣΧΟΛΕΙΩΝ 2025</t>
  </si>
  <si>
    <t>ΣΑΤΑ  2025</t>
  </si>
  <si>
    <t>ΤΟΠΙΚΕΣ ΑΠΟΚΑΤΑΣΤΑΣΕΙΣ ΦΘΟΡΩΝ ΟΔΟΣΤΡΩΜΑΤΩΝ 2025</t>
  </si>
  <si>
    <t>ΣΥΝΤΗΡΗΣΗ ΔΙΚΤΥΟΥ ΑΓΩΓΩΝ ΟΜΒΡΙΩΝ ΥΔΑΤΩΝ 2025</t>
  </si>
  <si>
    <t>ΑΝΑΚΑΤΑΣΚΕΥΗ ΚΑΤΕΣΤΡΑΜΜΕΝΩΝ ΠΕΖΟΔΡΟΜΙΩΝ 2025</t>
  </si>
  <si>
    <t>ΕΚΣΥΓΧΡΟΝΙΣΜΟΣ Η/Μ ΕΓΚΑΤΑΣΤΑΣΕΩΝ ΠΑΙΔΙΚΟΥ ΣΤΑΘΜΟΥ ΣΩΚΡΑΤΟΥΣ 131 ΓΙΑ ΤΗΝ ΕΚΔΟΣΗ ΠΙΣΤΟΠΟΙΗΤΙΚΟΥ ΠΥΡΑΣΦΑΛΕΙΑΣ</t>
  </si>
  <si>
    <t>ΤΕΧΝΙΚΟ ΠΡΟΓΡΑΜΜΑ 2025</t>
  </si>
  <si>
    <t>ΚΑΤΕΔΑΦΙΣΗ ΕΠΙΚΙΝΔΥΝΩΣ ΕΤΟΙΜΟΡΡΟΠΩΝ ΚΤΙΡΙΩΝ</t>
  </si>
  <si>
    <t>ΔΙΑΜΟΡΦΩΣΗ ΧΩΡΟΥ ΓΙΑ ΤΗ ΣΤΕΓΑΣΗ ΤΟΥ Σ.Κ.Ο.</t>
  </si>
  <si>
    <t>ΑΝΑΚΑΤΑΣΚΕΥΗ ΚΑΙ ΣΥΝΤΗΡΗΣΗ ΒΟΗΘΗΤΙΚΩΝ ΧΩΡΩΝ ΣΤΟ ΓΗΠΕΔΟ ΚΑΛΛΙΘΕΑΣ (Πρώην ΟΠΑΑ)</t>
  </si>
  <si>
    <t>15.7331.0031</t>
  </si>
  <si>
    <t>ΜΕΛΕΤΗ ΓΙΑ ΤΗΝ ΕΓΚΑΤΑΣΤΑΣΗ ΑΝΕΛΚΥΣΤΗΡΑ ΣΤΟ 2ο ΓΥΜΝΑΣΙΟ-ΛΥΚΕΙΟ</t>
  </si>
  <si>
    <t>15.7331.0033</t>
  </si>
  <si>
    <t>15.7331.0032</t>
  </si>
  <si>
    <t>40.7422.0001</t>
  </si>
  <si>
    <t>30.7333.0015</t>
  </si>
  <si>
    <t>30.7336.0017</t>
  </si>
  <si>
    <t>30.7333.0016</t>
  </si>
  <si>
    <t>30.7413.0021</t>
  </si>
  <si>
    <t>70.7331.0001</t>
  </si>
  <si>
    <t>70.7331.0002</t>
  </si>
  <si>
    <t>ΜΕΛΕΤΗ ΔΙΑΜΟΡΦΩΣΗΣ ΕΠΙΓΕΙΟΥ ΧΩΡΟΥ ΣΤΟ Ο.Τ. 116 ΤΟΥ ΔΗΜΟΥ ΚΑΛΛΙΘΕΑΣ</t>
  </si>
  <si>
    <t>10.7321.0001</t>
  </si>
  <si>
    <t>70.7413.0005</t>
  </si>
  <si>
    <t xml:space="preserve">ΑΝΤΙΚΑΤΑΣΤΑΣΗ ΙΣΤΩΝ ΚΑΙ ΦΩΤΙΣΤΙΚΩΝ ΣΩΜΑΤΩΝ </t>
  </si>
  <si>
    <t>30.7335.0002</t>
  </si>
  <si>
    <t>ΣΑΤΑ 2025</t>
  </si>
  <si>
    <t>ΤΑΚΤΟΠΟΙΗΣΗ ΑΥΘΑΙΡΕΤΩΝ ΚΑΤΑΣΚΕΥΩΝ</t>
  </si>
  <si>
    <t xml:space="preserve">ΜΕΛΕΤΕΣ ΓΙΑ ΚΑΛΥΨΗ ΕΠΕΙΓΟΥΣΩΝ ΑΝΑΓΚΩΝ </t>
  </si>
  <si>
    <t>ΕΝΕΡΓΕΙΑΚΗ ΑΝΑΒΑΘΜΙΣΗ ΠΟΛΙΤΙΣΤΙΚΟΥ ΚΕΝΤΡΟΥ ΜΕΛΙΝΑ ΜΕΡΚΟΥΡΗ</t>
  </si>
  <si>
    <t>ΠΡΟΓΡΑΜΜΑΤΙΚΗ ΣΥΜΒΑΣΗ Π.Α.</t>
  </si>
  <si>
    <t>15.7311.0001</t>
  </si>
  <si>
    <t>ΣΥΝΤΗΡΗΣΗ ΔΙΚΤΥΟΥ ΑΓΩΓΩΝ ΟΜΒΡΙΩΝ ΥΔΑΤΩΝ 2024</t>
  </si>
  <si>
    <t>70.7411.0001</t>
  </si>
  <si>
    <t>30.7411.0023</t>
  </si>
  <si>
    <t>30.7411.0024</t>
  </si>
  <si>
    <t>70.7331.0003</t>
  </si>
  <si>
    <t>3η ΤΡΟΠΟΠΟΙΗΣΗ ΤΕΧΝΙΚΟΥ ΠΡΟΓΡΑΜΜΑΤΟΣ 2025</t>
  </si>
  <si>
    <t>Καλλιθέα 24/06/2025</t>
  </si>
  <si>
    <t>ΣΥΝΤΗΡΗΣΗ ΣΧΟΛΙΚΩΝ ΚΤΙΡΙΩΝ 2025</t>
  </si>
  <si>
    <t>70.7331.0004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</si>
</sst>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MS Sans Serif"/>
      <charset val="161"/>
    </font>
    <font>
      <sz val="10"/>
      <name val="MS Sans Serif"/>
      <family val="2"/>
      <charset val="161"/>
    </font>
    <font>
      <sz val="12"/>
      <name val="Arial"/>
      <family val="2"/>
      <charset val="161"/>
    </font>
    <font>
      <b/>
      <sz val="12"/>
      <name val="Arial"/>
      <family val="2"/>
      <charset val="161"/>
    </font>
    <font>
      <b/>
      <sz val="14"/>
      <name val="Arial"/>
      <family val="2"/>
      <charset val="161"/>
    </font>
    <font>
      <sz val="10"/>
      <name val="Arial"/>
      <family val="2"/>
      <charset val="161"/>
    </font>
    <font>
      <b/>
      <sz val="16"/>
      <name val="Arial"/>
      <family val="2"/>
      <charset val="161"/>
    </font>
    <font>
      <b/>
      <sz val="18"/>
      <name val="Arial"/>
      <family val="2"/>
      <charset val="161"/>
    </font>
    <font>
      <sz val="14"/>
      <name val="Arial"/>
      <family val="2"/>
      <charset val="161"/>
    </font>
    <font>
      <sz val="16"/>
      <name val="Arial"/>
      <family val="2"/>
      <charset val="161"/>
    </font>
    <font>
      <sz val="18"/>
      <name val="Arial"/>
      <family val="2"/>
      <charset val="161"/>
    </font>
    <font>
      <b/>
      <sz val="12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61"/>
    </font>
    <font>
      <b/>
      <sz val="18"/>
      <name val="Arial"/>
      <family val="2"/>
    </font>
    <font>
      <sz val="11"/>
      <name val="Arial"/>
      <family val="2"/>
      <charset val="161"/>
    </font>
    <font>
      <b/>
      <sz val="14"/>
      <name val="Arial"/>
      <family val="2"/>
    </font>
    <font>
      <b/>
      <u/>
      <sz val="1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3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38" fontId="4" fillId="0" borderId="1" xfId="2" applyFont="1" applyBorder="1" applyAlignment="1">
      <alignment horizontal="right" vertical="center" wrapText="1"/>
    </xf>
    <xf numFmtId="38" fontId="4" fillId="0" borderId="4" xfId="2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3" fontId="11" fillId="0" borderId="6" xfId="0" applyNumberFormat="1" applyFont="1" applyBorder="1" applyAlignment="1">
      <alignment horizontal="right"/>
    </xf>
    <xf numFmtId="3" fontId="4" fillId="0" borderId="7" xfId="1" applyNumberFormat="1" applyFont="1" applyBorder="1" applyAlignment="1">
      <alignment horizontal="right" vertical="center" wrapText="1"/>
    </xf>
    <xf numFmtId="3" fontId="15" fillId="0" borderId="8" xfId="0" applyNumberFormat="1" applyFont="1" applyBorder="1"/>
    <xf numFmtId="3" fontId="15" fillId="0" borderId="9" xfId="0" applyNumberFormat="1" applyFont="1" applyBorder="1"/>
    <xf numFmtId="3" fontId="6" fillId="0" borderId="10" xfId="0" applyNumberFormat="1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Border="1"/>
    <xf numFmtId="0" fontId="19" fillId="0" borderId="0" xfId="0" applyFont="1" applyAlignment="1">
      <alignment horizontal="center" vertical="center"/>
    </xf>
    <xf numFmtId="3" fontId="4" fillId="0" borderId="0" xfId="0" applyNumberFormat="1" applyFont="1"/>
    <xf numFmtId="0" fontId="2" fillId="0" borderId="0" xfId="0" applyFont="1" applyAlignment="1">
      <alignment horizontal="right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9" fontId="5" fillId="2" borderId="1" xfId="0" quotePrefix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9" fontId="5" fillId="2" borderId="11" xfId="0" quotePrefix="1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14" fillId="2" borderId="1" xfId="0" quotePrefix="1" applyNumberFormat="1" applyFont="1" applyFill="1" applyBorder="1" applyAlignment="1">
      <alignment horizontal="center" vertical="center" wrapText="1"/>
    </xf>
    <xf numFmtId="49" fontId="14" fillId="2" borderId="1" xfId="0" quotePrefix="1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/>
    </xf>
    <xf numFmtId="49" fontId="14" fillId="2" borderId="1" xfId="0" quotePrefix="1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49" fontId="5" fillId="2" borderId="1" xfId="0" quotePrefix="1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3" fontId="14" fillId="2" borderId="11" xfId="0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3" fontId="14" fillId="2" borderId="1" xfId="0" quotePrefix="1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wrapText="1"/>
    </xf>
    <xf numFmtId="3" fontId="4" fillId="2" borderId="1" xfId="0" quotePrefix="1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vertical="center" wrapText="1"/>
    </xf>
    <xf numFmtId="49" fontId="14" fillId="2" borderId="14" xfId="0" quotePrefix="1" applyNumberFormat="1" applyFont="1" applyFill="1" applyBorder="1" applyAlignment="1">
      <alignment horizontal="center" vertical="center"/>
    </xf>
    <xf numFmtId="3" fontId="14" fillId="2" borderId="14" xfId="0" applyNumberFormat="1" applyFont="1" applyFill="1" applyBorder="1" applyAlignment="1">
      <alignment horizontal="center" vertical="center"/>
    </xf>
    <xf numFmtId="49" fontId="5" fillId="2" borderId="14" xfId="0" quotePrefix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vertical="center"/>
    </xf>
    <xf numFmtId="3" fontId="18" fillId="2" borderId="1" xfId="0" applyNumberFormat="1" applyFont="1" applyFill="1" applyBorder="1" applyAlignment="1">
      <alignment vertical="center" wrapText="1"/>
    </xf>
    <xf numFmtId="3" fontId="18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wrapText="1"/>
    </xf>
    <xf numFmtId="3" fontId="5" fillId="2" borderId="1" xfId="0" quotePrefix="1" applyNumberFormat="1" applyFont="1" applyFill="1" applyBorder="1" applyAlignment="1">
      <alignment horizontal="right" vertical="center" wrapText="1"/>
    </xf>
    <xf numFmtId="49" fontId="14" fillId="2" borderId="1" xfId="0" quotePrefix="1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3" fontId="14" fillId="2" borderId="1" xfId="0" applyNumberFormat="1" applyFont="1" applyFill="1" applyBorder="1" applyAlignment="1">
      <alignment horizontal="right" vertical="center"/>
    </xf>
    <xf numFmtId="49" fontId="14" fillId="2" borderId="11" xfId="0" quotePrefix="1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/>
    <xf numFmtId="0" fontId="5" fillId="2" borderId="0" xfId="0" applyFont="1" applyFill="1" applyBorder="1"/>
    <xf numFmtId="0" fontId="8" fillId="2" borderId="0" xfId="0" applyFont="1" applyFill="1" applyBorder="1" applyAlignment="1">
      <alignment wrapText="1"/>
    </xf>
    <xf numFmtId="0" fontId="5" fillId="2" borderId="0" xfId="0" applyFont="1" applyFill="1"/>
    <xf numFmtId="3" fontId="5" fillId="2" borderId="0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5" fillId="2" borderId="8" xfId="0" applyFont="1" applyFill="1" applyBorder="1" applyAlignment="1">
      <alignment horizontal="center" vertical="center" wrapText="1"/>
    </xf>
    <xf numFmtId="49" fontId="14" fillId="2" borderId="12" xfId="0" quotePrefix="1" applyNumberFormat="1" applyFont="1" applyFill="1" applyBorder="1" applyAlignment="1">
      <alignment horizontal="center" vertical="center"/>
    </xf>
    <xf numFmtId="3" fontId="14" fillId="2" borderId="12" xfId="0" quotePrefix="1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/>
    <xf numFmtId="0" fontId="5" fillId="2" borderId="0" xfId="0" applyFont="1" applyFill="1" applyBorder="1" applyAlignment="1">
      <alignment horizontal="left" wrapText="1"/>
    </xf>
    <xf numFmtId="0" fontId="12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3" fontId="14" fillId="2" borderId="0" xfId="0" quotePrefix="1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49" fontId="22" fillId="2" borderId="1" xfId="0" quotePrefix="1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3" fontId="5" fillId="2" borderId="0" xfId="0" applyNumberFormat="1" applyFont="1" applyFill="1" applyBorder="1"/>
    <xf numFmtId="1" fontId="5" fillId="2" borderId="1" xfId="0" applyNumberFormat="1" applyFont="1" applyFill="1" applyBorder="1" applyAlignment="1">
      <alignment horizontal="center" vertical="center" wrapText="1"/>
    </xf>
    <xf numFmtId="3" fontId="5" fillId="2" borderId="1" xfId="0" quotePrefix="1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wrapText="1"/>
    </xf>
    <xf numFmtId="3" fontId="2" fillId="2" borderId="0" xfId="0" applyNumberFormat="1" applyFont="1" applyFill="1" applyBorder="1"/>
    <xf numFmtId="3" fontId="7" fillId="2" borderId="1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3" fontId="1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horizontal="right" vertical="center" wrapText="1"/>
    </xf>
    <xf numFmtId="3" fontId="12" fillId="2" borderId="0" xfId="0" applyNumberFormat="1" applyFont="1" applyFill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3" fontId="20" fillId="2" borderId="0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3" fontId="5" fillId="2" borderId="6" xfId="0" quotePrefix="1" applyNumberFormat="1" applyFont="1" applyFill="1" applyBorder="1" applyAlignment="1">
      <alignment horizontal="center" vertical="center" wrapText="1"/>
    </xf>
    <xf numFmtId="0" fontId="5" fillId="2" borderId="1" xfId="0" quotePrefix="1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3" fontId="23" fillId="2" borderId="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6" xfId="0" quotePrefix="1" applyFont="1" applyFill="1" applyBorder="1" applyAlignment="1">
      <alignment horizontal="center" vertical="center"/>
    </xf>
    <xf numFmtId="0" fontId="5" fillId="2" borderId="1" xfId="0" quotePrefix="1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wrapText="1"/>
    </xf>
    <xf numFmtId="49" fontId="5" fillId="2" borderId="16" xfId="0" quotePrefix="1" applyNumberFormat="1" applyFont="1" applyFill="1" applyBorder="1" applyAlignment="1">
      <alignment horizontal="center" vertical="center" wrapText="1"/>
    </xf>
    <xf numFmtId="4" fontId="14" fillId="2" borderId="1" xfId="0" quotePrefix="1" applyNumberFormat="1" applyFont="1" applyFill="1" applyBorder="1" applyAlignment="1">
      <alignment horizontal="right" vertical="center" wrapText="1"/>
    </xf>
    <xf numFmtId="49" fontId="14" fillId="2" borderId="16" xfId="0" quotePrefix="1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3" fillId="2" borderId="0" xfId="0" applyNumberFormat="1" applyFont="1" applyFill="1" applyBorder="1"/>
    <xf numFmtId="3" fontId="14" fillId="2" borderId="0" xfId="0" applyNumberFormat="1" applyFont="1" applyFill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14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14" fillId="3" borderId="1" xfId="0" quotePrefix="1" applyNumberFormat="1" applyFont="1" applyFill="1" applyBorder="1" applyAlignment="1">
      <alignment horizontal="center" vertical="center"/>
    </xf>
    <xf numFmtId="3" fontId="14" fillId="3" borderId="1" xfId="0" quotePrefix="1" applyNumberFormat="1" applyFont="1" applyFill="1" applyBorder="1" applyAlignment="1">
      <alignment horizontal="center" vertical="center" wrapText="1"/>
    </xf>
    <xf numFmtId="49" fontId="5" fillId="3" borderId="1" xfId="0" quotePrefix="1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49" fontId="5" fillId="4" borderId="1" xfId="0" quotePrefix="1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3" fontId="5" fillId="4" borderId="1" xfId="0" quotePrefix="1" applyNumberFormat="1" applyFont="1" applyFill="1" applyBorder="1" applyAlignment="1">
      <alignment horizontal="center" vertical="center" wrapText="1"/>
    </xf>
    <xf numFmtId="3" fontId="14" fillId="2" borderId="11" xfId="0" applyNumberFormat="1" applyFont="1" applyFill="1" applyBorder="1" applyAlignment="1">
      <alignment horizontal="center" vertical="center"/>
    </xf>
    <xf numFmtId="3" fontId="14" fillId="2" borderId="17" xfId="0" applyNumberFormat="1" applyFont="1" applyFill="1" applyBorder="1" applyAlignment="1">
      <alignment horizontal="center" vertical="center"/>
    </xf>
    <xf numFmtId="3" fontId="14" fillId="2" borderId="12" xfId="0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right" vertical="center" wrapText="1"/>
    </xf>
    <xf numFmtId="3" fontId="5" fillId="2" borderId="17" xfId="0" applyNumberFormat="1" applyFont="1" applyFill="1" applyBorder="1" applyAlignment="1">
      <alignment horizontal="right" vertical="center" wrapText="1"/>
    </xf>
    <xf numFmtId="3" fontId="5" fillId="2" borderId="12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49" fontId="5" fillId="2" borderId="11" xfId="0" quotePrefix="1" applyNumberFormat="1" applyFont="1" applyFill="1" applyBorder="1" applyAlignment="1">
      <alignment horizontal="center" vertical="center"/>
    </xf>
    <xf numFmtId="49" fontId="5" fillId="2" borderId="12" xfId="0" quotePrefix="1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right" vertical="center"/>
    </xf>
    <xf numFmtId="3" fontId="5" fillId="2" borderId="12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 wrapText="1"/>
    </xf>
    <xf numFmtId="1" fontId="7" fillId="2" borderId="6" xfId="0" applyNumberFormat="1" applyFont="1" applyFill="1" applyBorder="1" applyAlignment="1">
      <alignment horizontal="right" vertical="center" wrapText="1"/>
    </xf>
    <xf numFmtId="1" fontId="7" fillId="2" borderId="14" xfId="0" applyNumberFormat="1" applyFont="1" applyFill="1" applyBorder="1" applyAlignment="1">
      <alignment horizontal="right" vertical="center" wrapText="1"/>
    </xf>
    <xf numFmtId="1" fontId="7" fillId="2" borderId="16" xfId="0" applyNumberFormat="1" applyFont="1" applyFill="1" applyBorder="1" applyAlignment="1">
      <alignment horizontal="right" vertical="center" wrapText="1"/>
    </xf>
    <xf numFmtId="49" fontId="5" fillId="2" borderId="1" xfId="0" quotePrefix="1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4" fillId="2" borderId="1" xfId="0" quotePrefix="1" applyNumberFormat="1" applyFont="1" applyFill="1" applyBorder="1" applyAlignment="1">
      <alignment horizontal="center" vertical="center"/>
    </xf>
    <xf numFmtId="49" fontId="14" fillId="2" borderId="11" xfId="0" quotePrefix="1" applyNumberFormat="1" applyFont="1" applyFill="1" applyBorder="1" applyAlignment="1">
      <alignment horizontal="center" vertical="center" wrapText="1"/>
    </xf>
    <xf numFmtId="49" fontId="14" fillId="2" borderId="17" xfId="0" quotePrefix="1" applyNumberFormat="1" applyFont="1" applyFill="1" applyBorder="1" applyAlignment="1">
      <alignment horizontal="center" vertical="center" wrapText="1"/>
    </xf>
    <xf numFmtId="49" fontId="14" fillId="2" borderId="12" xfId="0" quotePrefix="1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4" fillId="2" borderId="11" xfId="0" applyNumberFormat="1" applyFont="1" applyFill="1" applyBorder="1" applyAlignment="1">
      <alignment horizontal="right" vertical="center"/>
    </xf>
    <xf numFmtId="3" fontId="14" fillId="2" borderId="12" xfId="0" applyNumberFormat="1" applyFont="1" applyFill="1" applyBorder="1" applyAlignment="1">
      <alignment horizontal="right" vertical="center"/>
    </xf>
    <xf numFmtId="0" fontId="12" fillId="2" borderId="6" xfId="0" quotePrefix="1" applyNumberFormat="1" applyFont="1" applyFill="1" applyBorder="1" applyAlignment="1">
      <alignment horizontal="center" vertical="center" wrapText="1"/>
    </xf>
    <xf numFmtId="0" fontId="12" fillId="2" borderId="14" xfId="0" quotePrefix="1" applyNumberFormat="1" applyFont="1" applyFill="1" applyBorder="1" applyAlignment="1">
      <alignment horizontal="center" vertical="center" wrapText="1"/>
    </xf>
    <xf numFmtId="0" fontId="12" fillId="2" borderId="16" xfId="0" quotePrefix="1" applyNumberFormat="1" applyFont="1" applyFill="1" applyBorder="1" applyAlignment="1">
      <alignment horizontal="center" vertical="center" wrapText="1"/>
    </xf>
    <xf numFmtId="0" fontId="5" fillId="2" borderId="6" xfId="0" quotePrefix="1" applyNumberFormat="1" applyFont="1" applyFill="1" applyBorder="1" applyAlignment="1">
      <alignment horizontal="center" vertical="center" wrapText="1"/>
    </xf>
    <xf numFmtId="0" fontId="5" fillId="2" borderId="14" xfId="0" quotePrefix="1" applyNumberFormat="1" applyFont="1" applyFill="1" applyBorder="1" applyAlignment="1">
      <alignment horizontal="center" vertical="center" wrapText="1"/>
    </xf>
    <xf numFmtId="0" fontId="5" fillId="2" borderId="16" xfId="0" quotePrefix="1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3" fontId="5" fillId="2" borderId="11" xfId="0" quotePrefix="1" applyNumberFormat="1" applyFont="1" applyFill="1" applyBorder="1" applyAlignment="1">
      <alignment horizontal="center" vertical="center" wrapText="1"/>
    </xf>
    <xf numFmtId="3" fontId="5" fillId="2" borderId="12" xfId="0" quotePrefix="1" applyNumberFormat="1" applyFont="1" applyFill="1" applyBorder="1" applyAlignment="1">
      <alignment horizontal="center" vertical="center" wrapText="1"/>
    </xf>
    <xf numFmtId="4" fontId="18" fillId="2" borderId="6" xfId="0" applyNumberFormat="1" applyFont="1" applyFill="1" applyBorder="1" applyAlignment="1">
      <alignment horizontal="right" vertical="center" wrapText="1"/>
    </xf>
    <xf numFmtId="4" fontId="18" fillId="2" borderId="14" xfId="0" applyNumberFormat="1" applyFont="1" applyFill="1" applyBorder="1" applyAlignment="1">
      <alignment horizontal="right" vertical="center" wrapText="1"/>
    </xf>
    <xf numFmtId="4" fontId="18" fillId="2" borderId="16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horizontal="center" vertical="center" wrapText="1"/>
    </xf>
    <xf numFmtId="1" fontId="10" fillId="2" borderId="14" xfId="0" applyNumberFormat="1" applyFont="1" applyFill="1" applyBorder="1" applyAlignment="1">
      <alignment horizontal="center"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12" fillId="2" borderId="15" xfId="0" quotePrefix="1" applyNumberFormat="1" applyFont="1" applyFill="1" applyBorder="1" applyAlignment="1">
      <alignment horizontal="center" vertical="center" wrapText="1"/>
    </xf>
    <xf numFmtId="0" fontId="12" fillId="2" borderId="18" xfId="0" quotePrefix="1" applyNumberFormat="1" applyFont="1" applyFill="1" applyBorder="1" applyAlignment="1">
      <alignment horizontal="center" vertical="center" wrapText="1"/>
    </xf>
    <xf numFmtId="0" fontId="12" fillId="2" borderId="19" xfId="0" quotePrefix="1" applyNumberFormat="1" applyFont="1" applyFill="1" applyBorder="1" applyAlignment="1">
      <alignment horizontal="center" vertical="center" wrapText="1"/>
    </xf>
    <xf numFmtId="0" fontId="12" fillId="2" borderId="8" xfId="0" quotePrefix="1" applyNumberFormat="1" applyFont="1" applyFill="1" applyBorder="1" applyAlignment="1">
      <alignment horizontal="center" vertical="center" wrapText="1"/>
    </xf>
    <xf numFmtId="0" fontId="12" fillId="2" borderId="13" xfId="0" quotePrefix="1" applyNumberFormat="1" applyFont="1" applyFill="1" applyBorder="1" applyAlignment="1">
      <alignment horizontal="center" vertical="center" wrapText="1"/>
    </xf>
    <xf numFmtId="0" fontId="12" fillId="2" borderId="20" xfId="0" quotePrefix="1" applyNumberFormat="1" applyFont="1" applyFill="1" applyBorder="1" applyAlignment="1">
      <alignment horizontal="center" vertical="center" wrapText="1"/>
    </xf>
    <xf numFmtId="3" fontId="14" fillId="2" borderId="17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right" vertical="center"/>
    </xf>
    <xf numFmtId="1" fontId="14" fillId="2" borderId="11" xfId="0" applyNumberFormat="1" applyFont="1" applyFill="1" applyBorder="1" applyAlignment="1">
      <alignment horizontal="center" vertical="center" wrapText="1"/>
    </xf>
    <xf numFmtId="1" fontId="14" fillId="2" borderId="12" xfId="0" applyNumberFormat="1" applyFont="1" applyFill="1" applyBorder="1" applyAlignment="1">
      <alignment horizontal="center" vertical="center" wrapText="1"/>
    </xf>
    <xf numFmtId="49" fontId="5" fillId="2" borderId="17" xfId="0" quotePrefix="1" applyNumberFormat="1" applyFont="1" applyFill="1" applyBorder="1" applyAlignment="1">
      <alignment horizontal="center" vertical="center"/>
    </xf>
    <xf numFmtId="49" fontId="5" fillId="2" borderId="11" xfId="0" quotePrefix="1" applyNumberFormat="1" applyFont="1" applyFill="1" applyBorder="1" applyAlignment="1">
      <alignment horizontal="center" vertical="center" wrapText="1"/>
    </xf>
    <xf numFmtId="49" fontId="5" fillId="2" borderId="12" xfId="0" quotePrefix="1" applyNumberFormat="1" applyFont="1" applyFill="1" applyBorder="1" applyAlignment="1">
      <alignment horizontal="center" vertical="center" wrapText="1"/>
    </xf>
    <xf numFmtId="49" fontId="14" fillId="2" borderId="19" xfId="0" quotePrefix="1" applyNumberFormat="1" applyFont="1" applyFill="1" applyBorder="1" applyAlignment="1">
      <alignment horizontal="center" vertical="center" wrapText="1"/>
    </xf>
    <xf numFmtId="49" fontId="14" fillId="2" borderId="21" xfId="0" quotePrefix="1" applyNumberFormat="1" applyFont="1" applyFill="1" applyBorder="1" applyAlignment="1">
      <alignment horizontal="center" vertical="center" wrapText="1"/>
    </xf>
    <xf numFmtId="49" fontId="14" fillId="2" borderId="20" xfId="0" quotePrefix="1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14" fillId="2" borderId="11" xfId="0" quotePrefix="1" applyNumberFormat="1" applyFont="1" applyFill="1" applyBorder="1" applyAlignment="1">
      <alignment horizontal="center" vertical="center" wrapText="1"/>
    </xf>
    <xf numFmtId="4" fontId="14" fillId="2" borderId="17" xfId="0" quotePrefix="1" applyNumberFormat="1" applyFont="1" applyFill="1" applyBorder="1" applyAlignment="1">
      <alignment horizontal="center" vertical="center" wrapText="1"/>
    </xf>
    <xf numFmtId="4" fontId="14" fillId="2" borderId="12" xfId="0" quotePrefix="1" applyNumberFormat="1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 wrapText="1"/>
    </xf>
    <xf numFmtId="3" fontId="5" fillId="2" borderId="12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4" fontId="5" fillId="4" borderId="11" xfId="0" applyNumberFormat="1" applyFont="1" applyFill="1" applyBorder="1" applyAlignment="1">
      <alignment horizontal="right" vertical="center"/>
    </xf>
    <xf numFmtId="4" fontId="5" fillId="4" borderId="12" xfId="0" applyNumberFormat="1" applyFont="1" applyFill="1" applyBorder="1" applyAlignment="1">
      <alignment horizontal="right" vertical="center"/>
    </xf>
    <xf numFmtId="49" fontId="5" fillId="2" borderId="17" xfId="0" quotePrefix="1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Κανονικό" xfId="0" builtinId="0"/>
    <cellStyle name="Κόμμα" xfId="1" builtinId="3"/>
    <cellStyle name="Κόμμα [0]" xfId="2" builtin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49</xdr:row>
      <xdr:rowOff>0</xdr:rowOff>
    </xdr:from>
    <xdr:to>
      <xdr:col>8</xdr:col>
      <xdr:colOff>0</xdr:colOff>
      <xdr:row>49</xdr:row>
      <xdr:rowOff>0</xdr:rowOff>
    </xdr:to>
    <xdr:sp macro="" textlink="">
      <xdr:nvSpPr>
        <xdr:cNvPr id="17121" name="Line 1"/>
        <xdr:cNvSpPr>
          <a:spLocks noChangeShapeType="1"/>
        </xdr:cNvSpPr>
      </xdr:nvSpPr>
      <xdr:spPr bwMode="auto">
        <a:xfrm>
          <a:off x="723900" y="15982950"/>
          <a:ext cx="10325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61</xdr:row>
      <xdr:rowOff>0</xdr:rowOff>
    </xdr:from>
    <xdr:to>
      <xdr:col>1</xdr:col>
      <xdr:colOff>0</xdr:colOff>
      <xdr:row>61</xdr:row>
      <xdr:rowOff>0</xdr:rowOff>
    </xdr:to>
    <xdr:sp macro="" textlink="">
      <xdr:nvSpPr>
        <xdr:cNvPr id="17122" name="Line 4"/>
        <xdr:cNvSpPr>
          <a:spLocks noChangeShapeType="1"/>
        </xdr:cNvSpPr>
      </xdr:nvSpPr>
      <xdr:spPr bwMode="auto">
        <a:xfrm flipV="1">
          <a:off x="609600" y="20297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1"/>
  <sheetViews>
    <sheetView tabSelected="1" zoomScale="80" zoomScaleNormal="80" workbookViewId="0">
      <selection activeCell="K21" sqref="K21"/>
    </sheetView>
  </sheetViews>
  <sheetFormatPr defaultRowHeight="15" x14ac:dyDescent="0.2"/>
  <cols>
    <col min="1" max="1" width="9.140625" style="99"/>
    <col min="2" max="2" width="4.42578125" style="140" customWidth="1"/>
    <col min="3" max="3" width="68" style="141" customWidth="1"/>
    <col min="4" max="4" width="24" style="142" customWidth="1"/>
    <col min="5" max="5" width="0.42578125" style="143" customWidth="1"/>
    <col min="6" max="6" width="17.5703125" style="144" customWidth="1"/>
    <col min="7" max="7" width="17.5703125" style="143" customWidth="1"/>
    <col min="8" max="8" width="24.5703125" style="149" customWidth="1"/>
    <col min="9" max="9" width="21.42578125" style="147" customWidth="1"/>
    <col min="10" max="10" width="9.7109375" style="91" customWidth="1"/>
    <col min="11" max="11" width="21.28515625" style="91" customWidth="1"/>
    <col min="12" max="14" width="18.42578125" style="91" customWidth="1"/>
    <col min="15" max="15" width="17.5703125" style="139" customWidth="1"/>
    <col min="16" max="16" width="18.42578125" style="91" customWidth="1"/>
    <col min="17" max="30" width="18.42578125" style="99" customWidth="1"/>
    <col min="31" max="16384" width="9.140625" style="99"/>
  </cols>
  <sheetData>
    <row r="1" spans="1:20" s="87" customFormat="1" ht="23.25" customHeight="1" x14ac:dyDescent="0.2">
      <c r="A1" s="240"/>
      <c r="B1" s="240"/>
      <c r="C1" s="240"/>
      <c r="D1" s="240"/>
      <c r="E1" s="240"/>
      <c r="F1" s="240"/>
      <c r="G1" s="240"/>
      <c r="H1" s="240"/>
      <c r="I1" s="240"/>
      <c r="J1" s="84"/>
      <c r="K1" s="84"/>
      <c r="L1" s="84"/>
      <c r="M1" s="84"/>
      <c r="N1" s="85"/>
      <c r="O1" s="85"/>
      <c r="P1" s="86"/>
      <c r="Q1" s="86"/>
      <c r="R1" s="86"/>
      <c r="S1" s="86"/>
      <c r="T1" s="86"/>
    </row>
    <row r="2" spans="1:20" s="87" customFormat="1" ht="23.25" customHeight="1" x14ac:dyDescent="0.25">
      <c r="A2" s="240" t="s">
        <v>169</v>
      </c>
      <c r="B2" s="240"/>
      <c r="C2" s="240"/>
      <c r="D2" s="240"/>
      <c r="E2" s="240"/>
      <c r="F2" s="240"/>
      <c r="G2" s="240"/>
      <c r="H2" s="240"/>
      <c r="I2" s="240"/>
      <c r="J2" s="84"/>
      <c r="K2" s="84"/>
      <c r="L2" s="84"/>
      <c r="M2" s="84"/>
      <c r="N2" s="85"/>
      <c r="O2" s="85"/>
      <c r="P2" s="86"/>
      <c r="Q2" s="86"/>
      <c r="R2" s="86"/>
      <c r="S2" s="88"/>
      <c r="T2" s="86"/>
    </row>
    <row r="3" spans="1:20" s="89" customFormat="1" ht="30.95" customHeight="1" x14ac:dyDescent="0.2">
      <c r="B3" s="251" t="s">
        <v>0</v>
      </c>
      <c r="C3" s="253" t="s">
        <v>3</v>
      </c>
      <c r="D3" s="253" t="s">
        <v>5</v>
      </c>
      <c r="E3" s="239" t="s">
        <v>22</v>
      </c>
      <c r="F3" s="256" t="s">
        <v>23</v>
      </c>
      <c r="G3" s="239" t="s">
        <v>21</v>
      </c>
      <c r="H3" s="256" t="s">
        <v>35</v>
      </c>
      <c r="I3" s="255" t="s">
        <v>130</v>
      </c>
      <c r="J3" s="90"/>
      <c r="K3" s="90"/>
      <c r="O3" s="250"/>
    </row>
    <row r="4" spans="1:20" s="91" customFormat="1" ht="11.25" customHeight="1" x14ac:dyDescent="0.2">
      <c r="B4" s="252"/>
      <c r="C4" s="253"/>
      <c r="D4" s="253"/>
      <c r="E4" s="239"/>
      <c r="F4" s="256"/>
      <c r="G4" s="239"/>
      <c r="H4" s="256"/>
      <c r="I4" s="255"/>
      <c r="O4" s="250"/>
    </row>
    <row r="5" spans="1:20" s="91" customFormat="1" ht="25.5" customHeight="1" x14ac:dyDescent="0.2">
      <c r="B5" s="92"/>
      <c r="C5" s="93" t="s">
        <v>7</v>
      </c>
      <c r="D5" s="254"/>
      <c r="E5" s="254"/>
      <c r="F5" s="254"/>
      <c r="G5" s="254"/>
      <c r="H5" s="254"/>
      <c r="I5" s="254"/>
    </row>
    <row r="6" spans="1:20" s="91" customFormat="1" ht="24.75" customHeight="1" x14ac:dyDescent="0.2">
      <c r="B6" s="92"/>
      <c r="C6" s="94" t="s">
        <v>20</v>
      </c>
      <c r="D6" s="254"/>
      <c r="E6" s="254"/>
      <c r="F6" s="254"/>
      <c r="G6" s="254"/>
      <c r="H6" s="254"/>
      <c r="I6" s="254"/>
    </row>
    <row r="7" spans="1:20" s="95" customFormat="1" ht="24" customHeight="1" x14ac:dyDescent="0.2">
      <c r="B7" s="96"/>
      <c r="C7" s="97" t="s">
        <v>19</v>
      </c>
      <c r="D7" s="254"/>
      <c r="E7" s="254"/>
      <c r="F7" s="254"/>
      <c r="G7" s="254"/>
      <c r="H7" s="254"/>
      <c r="I7" s="254"/>
      <c r="J7" s="98"/>
      <c r="K7" s="98"/>
      <c r="L7" s="98"/>
      <c r="M7" s="98"/>
      <c r="N7" s="98"/>
      <c r="O7" s="98"/>
      <c r="P7" s="98"/>
    </row>
    <row r="8" spans="1:20" ht="27.75" customHeight="1" x14ac:dyDescent="0.2">
      <c r="B8" s="248">
        <v>1</v>
      </c>
      <c r="C8" s="289" t="s">
        <v>101</v>
      </c>
      <c r="D8" s="77" t="s">
        <v>109</v>
      </c>
      <c r="E8" s="76"/>
      <c r="F8" s="46">
        <v>238171</v>
      </c>
      <c r="G8" s="236" t="s">
        <v>151</v>
      </c>
      <c r="H8" s="211">
        <f>F8+F9+F10+F11</f>
        <v>748728</v>
      </c>
      <c r="I8" s="222">
        <f>H8-F8</f>
        <v>510557</v>
      </c>
      <c r="J8" s="100"/>
      <c r="O8" s="91"/>
    </row>
    <row r="9" spans="1:20" ht="27.75" customHeight="1" x14ac:dyDescent="0.2">
      <c r="B9" s="292"/>
      <c r="C9" s="290"/>
      <c r="D9" s="77" t="s">
        <v>84</v>
      </c>
      <c r="E9" s="76"/>
      <c r="F9" s="46">
        <v>29257</v>
      </c>
      <c r="G9" s="237"/>
      <c r="H9" s="212"/>
      <c r="I9" s="293"/>
      <c r="J9" s="100"/>
      <c r="O9" s="91"/>
    </row>
    <row r="10" spans="1:20" ht="26.25" customHeight="1" x14ac:dyDescent="0.25">
      <c r="B10" s="292"/>
      <c r="C10" s="290"/>
      <c r="D10" s="45" t="s">
        <v>102</v>
      </c>
      <c r="E10" s="76"/>
      <c r="F10" s="46">
        <v>239100</v>
      </c>
      <c r="G10" s="237"/>
      <c r="H10" s="212"/>
      <c r="I10" s="293"/>
      <c r="J10" s="136"/>
      <c r="K10" s="101"/>
      <c r="L10" s="101"/>
      <c r="O10" s="91"/>
    </row>
    <row r="11" spans="1:20" ht="26.25" customHeight="1" x14ac:dyDescent="0.25">
      <c r="B11" s="249"/>
      <c r="C11" s="291"/>
      <c r="D11" s="55" t="s">
        <v>132</v>
      </c>
      <c r="E11" s="76"/>
      <c r="F11" s="56">
        <v>242200</v>
      </c>
      <c r="G11" s="238"/>
      <c r="H11" s="213"/>
      <c r="I11" s="223"/>
      <c r="K11" s="101"/>
      <c r="L11" s="101"/>
      <c r="O11" s="91"/>
    </row>
    <row r="12" spans="1:20" s="102" customFormat="1" ht="36.75" customHeight="1" x14ac:dyDescent="0.2">
      <c r="B12" s="248">
        <v>2</v>
      </c>
      <c r="C12" s="218" t="s">
        <v>161</v>
      </c>
      <c r="D12" s="77" t="s">
        <v>162</v>
      </c>
      <c r="E12" s="39"/>
      <c r="F12" s="40">
        <v>1520000</v>
      </c>
      <c r="G12" s="220" t="s">
        <v>163</v>
      </c>
      <c r="H12" s="222">
        <v>1520000</v>
      </c>
      <c r="I12" s="222">
        <v>1000000</v>
      </c>
      <c r="J12" s="100"/>
      <c r="K12" s="100"/>
      <c r="L12" s="100"/>
      <c r="M12" s="100"/>
      <c r="N12" s="100"/>
      <c r="O12" s="103"/>
      <c r="P12" s="100"/>
    </row>
    <row r="13" spans="1:20" s="102" customFormat="1" ht="6.75" customHeight="1" x14ac:dyDescent="0.2">
      <c r="B13" s="249"/>
      <c r="C13" s="219"/>
      <c r="D13" s="77"/>
      <c r="E13" s="54"/>
      <c r="F13" s="53"/>
      <c r="G13" s="221"/>
      <c r="H13" s="223"/>
      <c r="I13" s="223"/>
      <c r="J13" s="100"/>
      <c r="K13" s="100"/>
      <c r="L13" s="100"/>
      <c r="M13" s="100"/>
      <c r="N13" s="100"/>
      <c r="O13" s="103"/>
      <c r="P13" s="100"/>
    </row>
    <row r="14" spans="1:20" s="102" customFormat="1" ht="17.25" customHeight="1" x14ac:dyDescent="0.2">
      <c r="B14" s="248">
        <v>3</v>
      </c>
      <c r="C14" s="218" t="s">
        <v>47</v>
      </c>
      <c r="D14" s="77" t="s">
        <v>45</v>
      </c>
      <c r="E14" s="39"/>
      <c r="F14" s="40">
        <v>1000</v>
      </c>
      <c r="G14" s="220" t="s">
        <v>152</v>
      </c>
      <c r="H14" s="222">
        <v>74400</v>
      </c>
      <c r="I14" s="222">
        <f>11400-10400</f>
        <v>1000</v>
      </c>
      <c r="J14" s="100"/>
      <c r="K14" s="100"/>
      <c r="L14" s="100"/>
      <c r="M14" s="100"/>
      <c r="N14" s="100"/>
      <c r="O14" s="103"/>
      <c r="P14" s="100"/>
    </row>
    <row r="15" spans="1:20" s="102" customFormat="1" ht="18.75" customHeight="1" x14ac:dyDescent="0.2">
      <c r="B15" s="249"/>
      <c r="C15" s="219"/>
      <c r="D15" s="77" t="s">
        <v>18</v>
      </c>
      <c r="E15" s="54" t="s">
        <v>53</v>
      </c>
      <c r="F15" s="53">
        <v>73400</v>
      </c>
      <c r="G15" s="221"/>
      <c r="H15" s="223"/>
      <c r="I15" s="223"/>
      <c r="J15" s="100"/>
      <c r="K15" s="100"/>
      <c r="L15" s="100"/>
      <c r="M15" s="100"/>
      <c r="N15" s="100"/>
      <c r="O15" s="103"/>
      <c r="P15" s="100"/>
    </row>
    <row r="16" spans="1:20" s="102" customFormat="1" ht="20.25" customHeight="1" x14ac:dyDescent="0.2">
      <c r="B16" s="248">
        <v>4</v>
      </c>
      <c r="C16" s="218" t="s">
        <v>38</v>
      </c>
      <c r="D16" s="77" t="s">
        <v>68</v>
      </c>
      <c r="E16" s="76"/>
      <c r="F16" s="49">
        <v>72090</v>
      </c>
      <c r="G16" s="236" t="s">
        <v>154</v>
      </c>
      <c r="H16" s="257">
        <v>74400</v>
      </c>
      <c r="I16" s="222">
        <v>74400</v>
      </c>
      <c r="J16" s="100"/>
      <c r="K16" s="100"/>
      <c r="L16" s="100"/>
      <c r="M16" s="100"/>
      <c r="N16" s="100"/>
      <c r="O16" s="104"/>
      <c r="P16" s="100"/>
    </row>
    <row r="17" spans="2:16" s="102" customFormat="1" ht="21" customHeight="1" x14ac:dyDescent="0.2">
      <c r="B17" s="249"/>
      <c r="C17" s="219"/>
      <c r="D17" s="77" t="s">
        <v>88</v>
      </c>
      <c r="E17" s="76"/>
      <c r="F17" s="49">
        <v>2310</v>
      </c>
      <c r="G17" s="238"/>
      <c r="H17" s="258"/>
      <c r="I17" s="223"/>
      <c r="J17" s="100"/>
      <c r="K17" s="100"/>
      <c r="L17" s="100"/>
      <c r="M17" s="100"/>
      <c r="N17" s="100"/>
      <c r="O17" s="104"/>
      <c r="P17" s="100"/>
    </row>
    <row r="18" spans="2:16" s="102" customFormat="1" ht="52.5" customHeight="1" x14ac:dyDescent="0.2">
      <c r="B18" s="248">
        <v>5</v>
      </c>
      <c r="C18" s="248" t="s">
        <v>110</v>
      </c>
      <c r="D18" s="77" t="s">
        <v>85</v>
      </c>
      <c r="E18" s="76"/>
      <c r="F18" s="46">
        <v>12393800</v>
      </c>
      <c r="G18" s="81" t="s">
        <v>81</v>
      </c>
      <c r="H18" s="211">
        <f>F18+F19+F20+F21</f>
        <v>18217600</v>
      </c>
      <c r="I18" s="79">
        <v>12393800</v>
      </c>
      <c r="J18" s="100"/>
      <c r="K18" s="91"/>
      <c r="L18" s="91"/>
      <c r="M18" s="100"/>
      <c r="N18" s="100"/>
      <c r="O18" s="104"/>
      <c r="P18" s="100"/>
    </row>
    <row r="19" spans="2:16" ht="24" customHeight="1" x14ac:dyDescent="0.2">
      <c r="B19" s="292"/>
      <c r="C19" s="292"/>
      <c r="D19" s="55" t="s">
        <v>18</v>
      </c>
      <c r="E19" s="76"/>
      <c r="F19" s="56">
        <f>4155260+400000</f>
        <v>4555260</v>
      </c>
      <c r="G19" s="236" t="s">
        <v>86</v>
      </c>
      <c r="H19" s="212"/>
      <c r="I19" s="79">
        <v>100</v>
      </c>
      <c r="J19" s="100"/>
      <c r="O19" s="91"/>
    </row>
    <row r="20" spans="2:16" ht="27.75" customHeight="1" x14ac:dyDescent="0.2">
      <c r="B20" s="292"/>
      <c r="C20" s="292"/>
      <c r="D20" s="45" t="s">
        <v>103</v>
      </c>
      <c r="E20" s="76"/>
      <c r="F20" s="46">
        <v>834270</v>
      </c>
      <c r="G20" s="237"/>
      <c r="H20" s="212"/>
      <c r="I20" s="222">
        <f>F20+F21</f>
        <v>1268540</v>
      </c>
      <c r="J20" s="100"/>
      <c r="O20" s="91"/>
    </row>
    <row r="21" spans="2:16" ht="27.75" customHeight="1" x14ac:dyDescent="0.2">
      <c r="B21" s="249"/>
      <c r="C21" s="249"/>
      <c r="D21" s="45" t="s">
        <v>133</v>
      </c>
      <c r="E21" s="76"/>
      <c r="F21" s="46">
        <f>834270-400000</f>
        <v>434270</v>
      </c>
      <c r="G21" s="238"/>
      <c r="H21" s="213"/>
      <c r="I21" s="223"/>
      <c r="J21" s="100"/>
      <c r="O21" s="91"/>
    </row>
    <row r="22" spans="2:16" ht="42" customHeight="1" x14ac:dyDescent="0.2">
      <c r="B22" s="43">
        <v>6</v>
      </c>
      <c r="C22" s="44" t="s">
        <v>141</v>
      </c>
      <c r="D22" s="45" t="s">
        <v>109</v>
      </c>
      <c r="E22" s="76"/>
      <c r="F22" s="46">
        <v>10000</v>
      </c>
      <c r="G22" s="47" t="s">
        <v>142</v>
      </c>
      <c r="H22" s="80">
        <v>10000</v>
      </c>
      <c r="I22" s="79">
        <v>10000</v>
      </c>
      <c r="J22" s="100"/>
      <c r="O22" s="91"/>
    </row>
    <row r="23" spans="2:16" ht="42" customHeight="1" x14ac:dyDescent="0.2">
      <c r="B23" s="43">
        <v>7</v>
      </c>
      <c r="C23" s="44" t="s">
        <v>140</v>
      </c>
      <c r="D23" s="45" t="s">
        <v>109</v>
      </c>
      <c r="E23" s="76"/>
      <c r="F23" s="46">
        <v>20000</v>
      </c>
      <c r="G23" s="47" t="s">
        <v>145</v>
      </c>
      <c r="H23" s="80">
        <f>F23</f>
        <v>20000</v>
      </c>
      <c r="I23" s="79">
        <f>H23</f>
        <v>20000</v>
      </c>
      <c r="J23" s="100"/>
      <c r="O23" s="91"/>
    </row>
    <row r="24" spans="2:16" ht="42" customHeight="1" x14ac:dyDescent="0.2">
      <c r="B24" s="43">
        <v>8</v>
      </c>
      <c r="C24" s="44" t="s">
        <v>137</v>
      </c>
      <c r="D24" s="45" t="s">
        <v>88</v>
      </c>
      <c r="E24" s="76"/>
      <c r="F24" s="46">
        <v>74400</v>
      </c>
      <c r="G24" s="54" t="s">
        <v>144</v>
      </c>
      <c r="H24" s="80">
        <f>F24</f>
        <v>74400</v>
      </c>
      <c r="I24" s="79">
        <f>H24</f>
        <v>74400</v>
      </c>
      <c r="J24" s="100"/>
      <c r="O24" s="91"/>
    </row>
    <row r="25" spans="2:16" ht="42" customHeight="1" x14ac:dyDescent="0.2">
      <c r="B25" s="43">
        <v>9</v>
      </c>
      <c r="C25" s="44" t="s">
        <v>139</v>
      </c>
      <c r="D25" s="45" t="s">
        <v>109</v>
      </c>
      <c r="E25" s="76"/>
      <c r="F25" s="46">
        <v>74400</v>
      </c>
      <c r="G25" s="54" t="s">
        <v>146</v>
      </c>
      <c r="H25" s="80">
        <v>74400</v>
      </c>
      <c r="I25" s="79">
        <v>30000</v>
      </c>
      <c r="J25" s="100"/>
      <c r="O25" s="91"/>
    </row>
    <row r="26" spans="2:16" ht="42" customHeight="1" x14ac:dyDescent="0.2">
      <c r="B26" s="192">
        <v>10</v>
      </c>
      <c r="C26" s="193" t="s">
        <v>171</v>
      </c>
      <c r="D26" s="194" t="s">
        <v>109</v>
      </c>
      <c r="E26" s="195"/>
      <c r="F26" s="196">
        <v>74400</v>
      </c>
      <c r="G26" s="197" t="s">
        <v>172</v>
      </c>
      <c r="H26" s="198">
        <v>74400</v>
      </c>
      <c r="I26" s="199">
        <v>74400</v>
      </c>
      <c r="J26" s="100"/>
      <c r="O26" s="91"/>
    </row>
    <row r="27" spans="2:16" s="108" customFormat="1" ht="24" customHeight="1" x14ac:dyDescent="0.25">
      <c r="B27" s="105"/>
      <c r="C27" s="106"/>
      <c r="D27" s="276"/>
      <c r="E27" s="277"/>
      <c r="F27" s="277"/>
      <c r="G27" s="278"/>
      <c r="H27" s="71">
        <f>SUM(H8:H26)</f>
        <v>20888328</v>
      </c>
      <c r="I27" s="71">
        <f>SUM(I8:I26)</f>
        <v>15457197</v>
      </c>
      <c r="J27" s="91"/>
      <c r="K27" s="107"/>
      <c r="L27" s="107"/>
      <c r="M27" s="91"/>
      <c r="N27" s="101"/>
      <c r="O27" s="101"/>
      <c r="P27" s="101"/>
    </row>
    <row r="28" spans="2:16" s="109" customFormat="1" ht="16.5" customHeight="1" x14ac:dyDescent="0.25">
      <c r="B28" s="92"/>
      <c r="C28" s="97" t="s">
        <v>60</v>
      </c>
      <c r="D28" s="276"/>
      <c r="E28" s="277"/>
      <c r="F28" s="277"/>
      <c r="G28" s="277"/>
      <c r="H28" s="277"/>
      <c r="I28" s="278"/>
      <c r="J28" s="101"/>
      <c r="K28" s="107"/>
      <c r="L28" s="107"/>
      <c r="M28" s="107"/>
      <c r="N28" s="107"/>
      <c r="O28" s="104"/>
      <c r="P28" s="107"/>
    </row>
    <row r="29" spans="2:16" s="109" customFormat="1" ht="21" customHeight="1" x14ac:dyDescent="0.2">
      <c r="B29" s="224">
        <v>1</v>
      </c>
      <c r="C29" s="218" t="s">
        <v>58</v>
      </c>
      <c r="D29" s="110" t="s">
        <v>80</v>
      </c>
      <c r="E29" s="111"/>
      <c r="F29" s="112">
        <v>10005</v>
      </c>
      <c r="G29" s="236" t="s">
        <v>74</v>
      </c>
      <c r="H29" s="257">
        <v>74400</v>
      </c>
      <c r="I29" s="214">
        <f>F29</f>
        <v>10005</v>
      </c>
      <c r="J29" s="107"/>
      <c r="K29" s="107"/>
      <c r="L29" s="107"/>
      <c r="M29" s="107"/>
      <c r="N29" s="107"/>
      <c r="O29" s="104"/>
      <c r="P29" s="107"/>
    </row>
    <row r="30" spans="2:16" s="109" customFormat="1" ht="25.5" customHeight="1" x14ac:dyDescent="0.2">
      <c r="B30" s="226"/>
      <c r="C30" s="219"/>
      <c r="D30" s="113" t="s">
        <v>18</v>
      </c>
      <c r="E30" s="76"/>
      <c r="F30" s="56">
        <f>H29-F29</f>
        <v>64395</v>
      </c>
      <c r="G30" s="238"/>
      <c r="H30" s="258"/>
      <c r="I30" s="216"/>
      <c r="J30" s="107"/>
      <c r="K30" s="107"/>
      <c r="L30" s="107"/>
      <c r="M30" s="107"/>
      <c r="N30" s="107"/>
      <c r="O30" s="104"/>
      <c r="P30" s="107"/>
    </row>
    <row r="31" spans="2:16" s="108" customFormat="1" ht="20.100000000000001" customHeight="1" x14ac:dyDescent="0.25">
      <c r="B31" s="224">
        <v>2</v>
      </c>
      <c r="C31" s="218" t="s">
        <v>123</v>
      </c>
      <c r="D31" s="55" t="s">
        <v>45</v>
      </c>
      <c r="E31" s="76"/>
      <c r="F31" s="56">
        <v>74400</v>
      </c>
      <c r="G31" s="236" t="s">
        <v>124</v>
      </c>
      <c r="H31" s="211">
        <v>181000</v>
      </c>
      <c r="I31" s="214">
        <v>181000</v>
      </c>
      <c r="J31" s="107"/>
      <c r="K31" s="114"/>
      <c r="L31" s="114"/>
      <c r="M31" s="101"/>
      <c r="N31" s="101"/>
      <c r="O31" s="101"/>
      <c r="P31" s="101"/>
    </row>
    <row r="32" spans="2:16" s="108" customFormat="1" ht="20.100000000000001" customHeight="1" x14ac:dyDescent="0.25">
      <c r="B32" s="226"/>
      <c r="C32" s="219"/>
      <c r="D32" s="55" t="s">
        <v>158</v>
      </c>
      <c r="E32" s="76"/>
      <c r="F32" s="56">
        <v>106600</v>
      </c>
      <c r="G32" s="238"/>
      <c r="H32" s="213"/>
      <c r="I32" s="216"/>
      <c r="J32" s="107"/>
      <c r="K32" s="114"/>
      <c r="L32" s="114"/>
      <c r="M32" s="101"/>
      <c r="N32" s="101"/>
      <c r="O32" s="101"/>
      <c r="P32" s="101"/>
    </row>
    <row r="33" spans="2:16" s="108" customFormat="1" ht="20.100000000000001" customHeight="1" x14ac:dyDescent="0.25">
      <c r="B33" s="45">
        <v>3</v>
      </c>
      <c r="C33" s="57" t="s">
        <v>134</v>
      </c>
      <c r="D33" s="45" t="s">
        <v>109</v>
      </c>
      <c r="E33" s="76"/>
      <c r="F33" s="46">
        <v>74400</v>
      </c>
      <c r="G33" s="47" t="s">
        <v>147</v>
      </c>
      <c r="H33" s="49">
        <v>74400</v>
      </c>
      <c r="I33" s="58">
        <v>74400</v>
      </c>
      <c r="J33" s="107"/>
      <c r="K33" s="114"/>
      <c r="L33" s="114"/>
      <c r="M33" s="101"/>
      <c r="N33" s="101"/>
      <c r="O33" s="101"/>
      <c r="P33" s="101"/>
    </row>
    <row r="34" spans="2:16" s="108" customFormat="1" ht="26.25" customHeight="1" x14ac:dyDescent="0.25">
      <c r="B34" s="224">
        <v>4</v>
      </c>
      <c r="C34" s="218" t="s">
        <v>156</v>
      </c>
      <c r="D34" s="45" t="s">
        <v>119</v>
      </c>
      <c r="E34" s="76"/>
      <c r="F34" s="46">
        <f>51149.13+3962.85</f>
        <v>55111.979999999996</v>
      </c>
      <c r="G34" s="236" t="s">
        <v>157</v>
      </c>
      <c r="H34" s="211">
        <v>255963</v>
      </c>
      <c r="I34" s="214">
        <f>H34</f>
        <v>255963</v>
      </c>
      <c r="J34" s="107"/>
      <c r="K34" s="114"/>
      <c r="L34" s="114"/>
      <c r="M34" s="101"/>
      <c r="N34" s="101"/>
      <c r="O34" s="101"/>
      <c r="P34" s="101"/>
    </row>
    <row r="35" spans="2:16" s="108" customFormat="1" ht="18.75" customHeight="1" x14ac:dyDescent="0.25">
      <c r="B35" s="225"/>
      <c r="C35" s="227"/>
      <c r="D35" s="45" t="s">
        <v>65</v>
      </c>
      <c r="E35" s="76"/>
      <c r="F35" s="46">
        <f>10218.9+17358.28</f>
        <v>27577.18</v>
      </c>
      <c r="G35" s="237"/>
      <c r="H35" s="212"/>
      <c r="I35" s="215"/>
      <c r="J35" s="107"/>
      <c r="K35" s="114"/>
      <c r="L35" s="114"/>
      <c r="M35" s="101"/>
      <c r="N35" s="101"/>
      <c r="O35" s="101"/>
      <c r="P35" s="101"/>
    </row>
    <row r="36" spans="2:16" s="108" customFormat="1" ht="18" customHeight="1" x14ac:dyDescent="0.25">
      <c r="B36" s="225"/>
      <c r="C36" s="227"/>
      <c r="D36" s="45" t="s">
        <v>88</v>
      </c>
      <c r="E36" s="76"/>
      <c r="F36" s="46">
        <f>31700+4642.47</f>
        <v>36342.47</v>
      </c>
      <c r="G36" s="237"/>
      <c r="H36" s="212"/>
      <c r="I36" s="215"/>
      <c r="J36" s="107"/>
      <c r="K36" s="114"/>
      <c r="L36" s="114"/>
      <c r="M36" s="101"/>
      <c r="N36" s="101"/>
      <c r="O36" s="101"/>
      <c r="P36" s="101"/>
    </row>
    <row r="37" spans="2:16" s="108" customFormat="1" ht="18" customHeight="1" x14ac:dyDescent="0.25">
      <c r="B37" s="226"/>
      <c r="C37" s="219"/>
      <c r="D37" s="45" t="s">
        <v>158</v>
      </c>
      <c r="E37" s="76"/>
      <c r="F37" s="46">
        <v>136932</v>
      </c>
      <c r="G37" s="238"/>
      <c r="H37" s="213"/>
      <c r="I37" s="216"/>
      <c r="J37" s="107"/>
      <c r="K37" s="114"/>
      <c r="L37" s="114"/>
      <c r="M37" s="101"/>
      <c r="N37" s="101"/>
      <c r="O37" s="101"/>
      <c r="P37" s="101"/>
    </row>
    <row r="38" spans="2:16" s="119" customFormat="1" ht="19.5" customHeight="1" x14ac:dyDescent="0.25">
      <c r="B38" s="115"/>
      <c r="C38" s="116"/>
      <c r="D38" s="259"/>
      <c r="E38" s="260"/>
      <c r="F38" s="260"/>
      <c r="G38" s="261"/>
      <c r="H38" s="65">
        <f>SUM(H29:H36)</f>
        <v>585763</v>
      </c>
      <c r="I38" s="66">
        <f>SUM(I29:I36)</f>
        <v>521368</v>
      </c>
      <c r="J38" s="117"/>
      <c r="K38" s="118"/>
      <c r="L38" s="118"/>
      <c r="M38" s="114"/>
      <c r="N38" s="114"/>
      <c r="O38" s="114"/>
      <c r="P38" s="114"/>
    </row>
    <row r="39" spans="2:16" s="121" customFormat="1" ht="19.5" customHeight="1" x14ac:dyDescent="0.2">
      <c r="B39" s="120"/>
      <c r="C39" s="97" t="s">
        <v>39</v>
      </c>
      <c r="D39" s="282"/>
      <c r="E39" s="283"/>
      <c r="F39" s="283"/>
      <c r="G39" s="283"/>
      <c r="H39" s="283"/>
      <c r="I39" s="284"/>
      <c r="J39" s="114"/>
      <c r="K39" s="100"/>
      <c r="L39" s="100"/>
      <c r="M39" s="118"/>
      <c r="N39" s="118"/>
      <c r="O39" s="118"/>
      <c r="P39" s="118"/>
    </row>
    <row r="40" spans="2:16" s="102" customFormat="1" ht="25.5" customHeight="1" x14ac:dyDescent="0.2">
      <c r="B40" s="120"/>
      <c r="C40" s="97" t="s">
        <v>15</v>
      </c>
      <c r="D40" s="285"/>
      <c r="E40" s="286"/>
      <c r="F40" s="286"/>
      <c r="G40" s="286"/>
      <c r="H40" s="286"/>
      <c r="I40" s="287"/>
      <c r="J40" s="114"/>
      <c r="K40" s="114"/>
      <c r="L40" s="114"/>
      <c r="M40" s="100"/>
      <c r="N40" s="100"/>
      <c r="O40" s="103"/>
      <c r="P40" s="100"/>
    </row>
    <row r="41" spans="2:16" s="119" customFormat="1" x14ac:dyDescent="0.2">
      <c r="B41" s="200">
        <v>1</v>
      </c>
      <c r="C41" s="201" t="s">
        <v>135</v>
      </c>
      <c r="D41" s="202" t="s">
        <v>18</v>
      </c>
      <c r="E41" s="203"/>
      <c r="F41" s="204">
        <v>74400</v>
      </c>
      <c r="G41" s="205" t="s">
        <v>148</v>
      </c>
      <c r="H41" s="206">
        <v>74400</v>
      </c>
      <c r="I41" s="207">
        <f>74400-25000-12000</f>
        <v>37400</v>
      </c>
      <c r="J41" s="118"/>
      <c r="K41" s="98"/>
      <c r="L41" s="98"/>
      <c r="M41" s="114"/>
      <c r="N41" s="114"/>
      <c r="O41" s="114"/>
      <c r="P41" s="114"/>
    </row>
    <row r="42" spans="2:16" s="119" customFormat="1" x14ac:dyDescent="0.2">
      <c r="B42" s="217">
        <v>2</v>
      </c>
      <c r="C42" s="218" t="s">
        <v>126</v>
      </c>
      <c r="D42" s="45" t="s">
        <v>18</v>
      </c>
      <c r="E42" s="52"/>
      <c r="F42" s="53">
        <f>I42-F43</f>
        <v>47230</v>
      </c>
      <c r="G42" s="220" t="s">
        <v>127</v>
      </c>
      <c r="H42" s="222">
        <f>F42+F43</f>
        <v>74400</v>
      </c>
      <c r="I42" s="222">
        <v>74400</v>
      </c>
      <c r="J42" s="118"/>
      <c r="K42" s="98"/>
      <c r="L42" s="98"/>
      <c r="M42" s="114"/>
      <c r="N42" s="114"/>
      <c r="O42" s="114"/>
      <c r="P42" s="114"/>
    </row>
    <row r="43" spans="2:16" s="119" customFormat="1" x14ac:dyDescent="0.2">
      <c r="B43" s="217"/>
      <c r="C43" s="219"/>
      <c r="D43" s="45" t="s">
        <v>65</v>
      </c>
      <c r="E43" s="52"/>
      <c r="F43" s="53">
        <v>27170</v>
      </c>
      <c r="G43" s="221"/>
      <c r="H43" s="223"/>
      <c r="I43" s="223"/>
      <c r="J43" s="118"/>
      <c r="K43" s="98"/>
      <c r="L43" s="98"/>
      <c r="M43" s="114"/>
      <c r="N43" s="114"/>
      <c r="O43" s="114"/>
      <c r="P43" s="114"/>
    </row>
    <row r="44" spans="2:16" s="98" customFormat="1" ht="18" x14ac:dyDescent="0.2">
      <c r="B44" s="123"/>
      <c r="C44" s="57"/>
      <c r="D44" s="262"/>
      <c r="E44" s="263"/>
      <c r="F44" s="263"/>
      <c r="G44" s="264"/>
      <c r="H44" s="65">
        <f>SUM(H41:H43)</f>
        <v>148800</v>
      </c>
      <c r="I44" s="65">
        <f>SUM(I41:I43)</f>
        <v>111800</v>
      </c>
      <c r="J44" s="100"/>
      <c r="K44" s="100"/>
      <c r="L44" s="100"/>
    </row>
    <row r="45" spans="2:16" s="102" customFormat="1" ht="36.75" customHeight="1" x14ac:dyDescent="0.2">
      <c r="B45" s="120"/>
      <c r="C45" s="97" t="s">
        <v>40</v>
      </c>
      <c r="D45" s="265"/>
      <c r="E45" s="266"/>
      <c r="F45" s="266"/>
      <c r="G45" s="266"/>
      <c r="H45" s="266"/>
      <c r="I45" s="267"/>
      <c r="J45" s="114"/>
      <c r="K45" s="100"/>
      <c r="L45" s="100"/>
      <c r="M45" s="100"/>
      <c r="N45" s="100"/>
      <c r="O45" s="104"/>
      <c r="P45" s="100"/>
    </row>
    <row r="46" spans="2:16" s="102" customFormat="1" ht="30.75" customHeight="1" x14ac:dyDescent="0.2">
      <c r="B46" s="120"/>
      <c r="C46" s="97" t="s">
        <v>41</v>
      </c>
      <c r="D46" s="268"/>
      <c r="E46" s="269"/>
      <c r="F46" s="269"/>
      <c r="G46" s="269"/>
      <c r="H46" s="269"/>
      <c r="I46" s="270"/>
      <c r="J46" s="98"/>
      <c r="K46" s="100"/>
      <c r="L46" s="100"/>
      <c r="M46" s="100"/>
      <c r="N46" s="100"/>
      <c r="O46" s="104"/>
      <c r="P46" s="100"/>
    </row>
    <row r="47" spans="2:16" s="102" customFormat="1" ht="51.75" customHeight="1" x14ac:dyDescent="0.2">
      <c r="B47" s="224">
        <v>1</v>
      </c>
      <c r="C47" s="218" t="s">
        <v>49</v>
      </c>
      <c r="D47" s="77" t="s">
        <v>48</v>
      </c>
      <c r="E47" s="48"/>
      <c r="F47" s="49">
        <v>1120803.47</v>
      </c>
      <c r="G47" s="50" t="s">
        <v>51</v>
      </c>
      <c r="H47" s="257">
        <f>F47+F49+F48</f>
        <v>1760000.47</v>
      </c>
      <c r="I47" s="51">
        <v>1120803</v>
      </c>
      <c r="J47" s="100"/>
      <c r="K47" s="100"/>
      <c r="L47" s="100"/>
      <c r="M47" s="100"/>
      <c r="N47" s="100"/>
      <c r="O47" s="104"/>
      <c r="P47" s="100"/>
    </row>
    <row r="48" spans="2:16" s="102" customFormat="1" ht="22.5" customHeight="1" x14ac:dyDescent="0.2">
      <c r="B48" s="225"/>
      <c r="C48" s="227"/>
      <c r="D48" s="77" t="s">
        <v>88</v>
      </c>
      <c r="E48" s="48"/>
      <c r="F48" s="49">
        <v>332760</v>
      </c>
      <c r="G48" s="236" t="s">
        <v>87</v>
      </c>
      <c r="H48" s="288"/>
      <c r="I48" s="222">
        <f>F48</f>
        <v>332760</v>
      </c>
      <c r="J48" s="100"/>
      <c r="K48" s="100"/>
      <c r="L48" s="100"/>
      <c r="M48" s="100"/>
      <c r="N48" s="100"/>
      <c r="O48" s="104"/>
      <c r="P48" s="100"/>
    </row>
    <row r="49" spans="2:16" s="102" customFormat="1" ht="29.25" customHeight="1" x14ac:dyDescent="0.2">
      <c r="B49" s="225"/>
      <c r="C49" s="227"/>
      <c r="D49" s="77" t="s">
        <v>18</v>
      </c>
      <c r="E49" s="48"/>
      <c r="F49" s="49">
        <v>306437</v>
      </c>
      <c r="G49" s="238"/>
      <c r="H49" s="288"/>
      <c r="I49" s="223"/>
      <c r="J49" s="100"/>
      <c r="K49" s="114"/>
      <c r="L49" s="114"/>
      <c r="M49" s="100"/>
      <c r="N49" s="100"/>
      <c r="O49" s="104"/>
      <c r="P49" s="100"/>
    </row>
    <row r="50" spans="2:16" s="91" customFormat="1" ht="27" customHeight="1" x14ac:dyDescent="0.2">
      <c r="B50" s="45">
        <v>2</v>
      </c>
      <c r="C50" s="44" t="s">
        <v>112</v>
      </c>
      <c r="D50" s="45" t="s">
        <v>109</v>
      </c>
      <c r="E50" s="76"/>
      <c r="F50" s="49">
        <v>700000</v>
      </c>
      <c r="G50" s="39" t="s">
        <v>117</v>
      </c>
      <c r="H50" s="80">
        <v>700000</v>
      </c>
      <c r="I50" s="51">
        <v>1000</v>
      </c>
      <c r="J50" s="114"/>
    </row>
    <row r="51" spans="2:16" s="108" customFormat="1" ht="31.5" customHeight="1" x14ac:dyDescent="0.25">
      <c r="B51" s="55">
        <v>3</v>
      </c>
      <c r="C51" s="82" t="s">
        <v>128</v>
      </c>
      <c r="D51" s="45" t="s">
        <v>109</v>
      </c>
      <c r="E51" s="76"/>
      <c r="F51" s="46">
        <v>74400</v>
      </c>
      <c r="G51" s="47" t="s">
        <v>125</v>
      </c>
      <c r="H51" s="80">
        <f>F51</f>
        <v>74400</v>
      </c>
      <c r="I51" s="58">
        <v>74400</v>
      </c>
      <c r="J51" s="107"/>
      <c r="K51" s="114"/>
      <c r="L51" s="114"/>
      <c r="M51" s="101"/>
      <c r="N51" s="101"/>
      <c r="O51" s="101"/>
      <c r="P51" s="101"/>
    </row>
    <row r="52" spans="2:16" s="108" customFormat="1" ht="31.5" customHeight="1" x14ac:dyDescent="0.25">
      <c r="B52" s="45">
        <v>4</v>
      </c>
      <c r="C52" s="57" t="s">
        <v>136</v>
      </c>
      <c r="D52" s="45" t="s">
        <v>109</v>
      </c>
      <c r="E52" s="76"/>
      <c r="F52" s="46">
        <v>600000</v>
      </c>
      <c r="G52" s="47" t="s">
        <v>149</v>
      </c>
      <c r="H52" s="80">
        <v>600000</v>
      </c>
      <c r="I52" s="58">
        <v>80000</v>
      </c>
      <c r="J52" s="107"/>
      <c r="K52" s="114"/>
      <c r="L52" s="114"/>
      <c r="M52" s="101"/>
      <c r="N52" s="101"/>
      <c r="O52" s="101"/>
      <c r="P52" s="101"/>
    </row>
    <row r="53" spans="2:16" s="91" customFormat="1" ht="20.25" customHeight="1" x14ac:dyDescent="0.2">
      <c r="B53" s="45"/>
      <c r="C53" s="44"/>
      <c r="D53" s="77"/>
      <c r="E53" s="67"/>
      <c r="F53" s="68"/>
      <c r="G53" s="69"/>
      <c r="H53" s="65">
        <f>SUM(H47:H52)</f>
        <v>3134400.4699999997</v>
      </c>
      <c r="I53" s="65">
        <f>SUM(I47:I52)</f>
        <v>1608963</v>
      </c>
      <c r="J53" s="114"/>
    </row>
    <row r="54" spans="2:16" s="102" customFormat="1" ht="25.5" customHeight="1" x14ac:dyDescent="0.2">
      <c r="B54" s="92"/>
      <c r="C54" s="94" t="s">
        <v>42</v>
      </c>
      <c r="D54" s="244"/>
      <c r="E54" s="245"/>
      <c r="F54" s="245"/>
      <c r="G54" s="245"/>
      <c r="H54" s="245"/>
      <c r="I54" s="246"/>
      <c r="J54" s="91"/>
      <c r="K54" s="91"/>
      <c r="L54" s="91"/>
      <c r="M54" s="100"/>
      <c r="N54" s="100"/>
      <c r="O54" s="103"/>
      <c r="P54" s="100"/>
    </row>
    <row r="55" spans="2:16" ht="23.25" customHeight="1" x14ac:dyDescent="0.2">
      <c r="B55" s="122">
        <v>1</v>
      </c>
      <c r="C55" s="44"/>
      <c r="D55" s="77"/>
      <c r="E55" s="52"/>
      <c r="F55" s="53"/>
      <c r="G55" s="54"/>
      <c r="H55" s="79">
        <v>0</v>
      </c>
      <c r="I55" s="51"/>
      <c r="K55" s="124"/>
      <c r="L55" s="124"/>
      <c r="O55" s="91"/>
    </row>
    <row r="56" spans="2:16" s="125" customFormat="1" ht="11.25" customHeight="1" x14ac:dyDescent="0.2">
      <c r="B56" s="122"/>
      <c r="C56" s="44"/>
      <c r="D56" s="241"/>
      <c r="E56" s="242"/>
      <c r="F56" s="242"/>
      <c r="G56" s="243"/>
      <c r="H56" s="70">
        <f>SUM(H55:H55)</f>
        <v>0</v>
      </c>
      <c r="I56" s="71">
        <f>SUM(I55:I55)</f>
        <v>0</v>
      </c>
      <c r="J56" s="100"/>
      <c r="K56" s="124"/>
      <c r="L56" s="124"/>
      <c r="M56" s="124"/>
      <c r="N56" s="124"/>
      <c r="O56" s="124"/>
      <c r="P56" s="124"/>
    </row>
    <row r="57" spans="2:16" s="125" customFormat="1" ht="27.75" customHeight="1" x14ac:dyDescent="0.2">
      <c r="B57" s="126"/>
      <c r="C57" s="106"/>
      <c r="D57" s="273" t="s">
        <v>33</v>
      </c>
      <c r="E57" s="274"/>
      <c r="F57" s="274"/>
      <c r="G57" s="275"/>
      <c r="H57" s="72">
        <f>H27+H38+H44+H53+H56</f>
        <v>24757291.469999999</v>
      </c>
      <c r="I57" s="73">
        <f>I27+I38+I44+I53+I56</f>
        <v>17699328</v>
      </c>
      <c r="J57" s="91"/>
      <c r="K57" s="64"/>
      <c r="L57" s="64"/>
      <c r="M57" s="124"/>
      <c r="N57" s="124"/>
      <c r="O57" s="124"/>
      <c r="P57" s="124"/>
    </row>
    <row r="58" spans="2:16" s="64" customFormat="1" ht="30.75" customHeight="1" x14ac:dyDescent="0.2">
      <c r="B58" s="127"/>
      <c r="C58" s="93" t="s">
        <v>26</v>
      </c>
      <c r="D58" s="279"/>
      <c r="E58" s="280"/>
      <c r="F58" s="280"/>
      <c r="G58" s="280"/>
      <c r="H58" s="280"/>
      <c r="I58" s="281"/>
      <c r="J58" s="124"/>
      <c r="K58" s="100"/>
      <c r="L58" s="100"/>
      <c r="O58" s="128"/>
    </row>
    <row r="59" spans="2:16" s="102" customFormat="1" ht="39.75" customHeight="1" x14ac:dyDescent="0.2">
      <c r="B59" s="248">
        <v>1</v>
      </c>
      <c r="C59" s="218" t="s">
        <v>159</v>
      </c>
      <c r="D59" s="294" t="s">
        <v>109</v>
      </c>
      <c r="E59" s="129"/>
      <c r="F59" s="46">
        <f>37200-F60</f>
        <v>32200</v>
      </c>
      <c r="G59" s="76" t="s">
        <v>165</v>
      </c>
      <c r="H59" s="257">
        <v>37200</v>
      </c>
      <c r="I59" s="214">
        <v>37200</v>
      </c>
      <c r="J59" s="124"/>
      <c r="K59" s="100"/>
      <c r="L59" s="100"/>
      <c r="M59" s="100"/>
      <c r="N59" s="100"/>
      <c r="O59" s="128"/>
      <c r="P59" s="100"/>
    </row>
    <row r="60" spans="2:16" s="102" customFormat="1" ht="39.75" customHeight="1" x14ac:dyDescent="0.2">
      <c r="B60" s="249"/>
      <c r="C60" s="219"/>
      <c r="D60" s="295"/>
      <c r="E60" s="129"/>
      <c r="F60" s="46">
        <v>5000</v>
      </c>
      <c r="G60" s="130" t="s">
        <v>166</v>
      </c>
      <c r="H60" s="258"/>
      <c r="I60" s="216"/>
      <c r="J60" s="124"/>
      <c r="K60" s="100"/>
      <c r="L60" s="100"/>
      <c r="M60" s="100"/>
      <c r="N60" s="100"/>
      <c r="O60" s="128"/>
      <c r="P60" s="100"/>
    </row>
    <row r="61" spans="2:16" s="102" customFormat="1" ht="31.5" customHeight="1" x14ac:dyDescent="0.2">
      <c r="B61" s="59">
        <v>2</v>
      </c>
      <c r="C61" s="44" t="s">
        <v>25</v>
      </c>
      <c r="D61" s="61" t="s">
        <v>18</v>
      </c>
      <c r="E61" s="76"/>
      <c r="F61" s="62">
        <v>37200</v>
      </c>
      <c r="G61" s="76" t="s">
        <v>28</v>
      </c>
      <c r="H61" s="80">
        <v>37200</v>
      </c>
      <c r="I61" s="63">
        <v>37200</v>
      </c>
      <c r="J61" s="64"/>
      <c r="K61" s="64"/>
      <c r="L61" s="64"/>
      <c r="M61" s="100"/>
      <c r="N61" s="100"/>
      <c r="O61" s="128"/>
      <c r="P61" s="100"/>
    </row>
    <row r="62" spans="2:16" s="64" customFormat="1" ht="33.75" customHeight="1" x14ac:dyDescent="0.2">
      <c r="B62" s="217">
        <v>3</v>
      </c>
      <c r="C62" s="234" t="s">
        <v>61</v>
      </c>
      <c r="D62" s="74" t="s">
        <v>72</v>
      </c>
      <c r="E62" s="76"/>
      <c r="F62" s="74" t="s">
        <v>73</v>
      </c>
      <c r="G62" s="235" t="s">
        <v>69</v>
      </c>
      <c r="H62" s="247">
        <f>145119+17282</f>
        <v>162401</v>
      </c>
      <c r="I62" s="232">
        <v>100</v>
      </c>
      <c r="O62" s="128"/>
    </row>
    <row r="63" spans="2:16" s="64" customFormat="1" ht="30.75" customHeight="1" x14ac:dyDescent="0.2">
      <c r="B63" s="217"/>
      <c r="C63" s="234"/>
      <c r="D63" s="61" t="s">
        <v>59</v>
      </c>
      <c r="E63" s="76"/>
      <c r="F63" s="46">
        <v>17282</v>
      </c>
      <c r="G63" s="235"/>
      <c r="H63" s="247"/>
      <c r="I63" s="232"/>
      <c r="O63" s="128"/>
    </row>
    <row r="64" spans="2:16" s="64" customFormat="1" ht="26.25" customHeight="1" x14ac:dyDescent="0.2">
      <c r="B64" s="131">
        <v>4</v>
      </c>
      <c r="C64" s="57" t="s">
        <v>64</v>
      </c>
      <c r="D64" s="61" t="s">
        <v>18</v>
      </c>
      <c r="E64" s="76"/>
      <c r="F64" s="46">
        <v>37200</v>
      </c>
      <c r="G64" s="76" t="s">
        <v>76</v>
      </c>
      <c r="H64" s="80">
        <v>37200</v>
      </c>
      <c r="I64" s="75">
        <v>37200</v>
      </c>
      <c r="K64" s="100"/>
      <c r="L64" s="100"/>
      <c r="O64" s="128"/>
    </row>
    <row r="65" spans="2:16" s="102" customFormat="1" ht="54" customHeight="1" x14ac:dyDescent="0.2">
      <c r="B65" s="59">
        <v>5</v>
      </c>
      <c r="C65" s="44" t="s">
        <v>43</v>
      </c>
      <c r="D65" s="61" t="s">
        <v>45</v>
      </c>
      <c r="E65" s="76"/>
      <c r="F65" s="62">
        <v>6200</v>
      </c>
      <c r="G65" s="76" t="s">
        <v>46</v>
      </c>
      <c r="H65" s="80">
        <v>6200</v>
      </c>
      <c r="I65" s="63">
        <v>6200</v>
      </c>
      <c r="J65" s="64"/>
      <c r="K65" s="132"/>
      <c r="L65" s="100"/>
      <c r="M65" s="100"/>
      <c r="N65" s="100"/>
      <c r="O65" s="103"/>
      <c r="P65" s="100"/>
    </row>
    <row r="66" spans="2:16" s="102" customFormat="1" ht="54" customHeight="1" x14ac:dyDescent="0.2">
      <c r="B66" s="131">
        <v>6</v>
      </c>
      <c r="C66" s="44" t="s">
        <v>44</v>
      </c>
      <c r="D66" s="61" t="s">
        <v>88</v>
      </c>
      <c r="E66" s="76"/>
      <c r="F66" s="62">
        <v>10000</v>
      </c>
      <c r="G66" s="76" t="s">
        <v>96</v>
      </c>
      <c r="H66" s="80">
        <v>10000</v>
      </c>
      <c r="I66" s="63">
        <v>10000</v>
      </c>
      <c r="J66" s="64"/>
      <c r="K66" s="64"/>
      <c r="L66" s="64"/>
      <c r="M66" s="100"/>
      <c r="N66" s="100"/>
      <c r="O66" s="103"/>
      <c r="P66" s="100"/>
    </row>
    <row r="67" spans="2:16" s="64" customFormat="1" ht="56.25" customHeight="1" x14ac:dyDescent="0.2">
      <c r="B67" s="217">
        <v>7</v>
      </c>
      <c r="C67" s="218" t="s">
        <v>50</v>
      </c>
      <c r="D67" s="224" t="s">
        <v>18</v>
      </c>
      <c r="E67" s="52"/>
      <c r="F67" s="271">
        <v>298900</v>
      </c>
      <c r="G67" s="231" t="s">
        <v>52</v>
      </c>
      <c r="H67" s="232">
        <f>267092+31808</f>
        <v>298900</v>
      </c>
      <c r="I67" s="232">
        <v>100000</v>
      </c>
      <c r="J67" s="100"/>
      <c r="O67" s="128"/>
    </row>
    <row r="68" spans="2:16" s="64" customFormat="1" ht="42.75" customHeight="1" x14ac:dyDescent="0.2">
      <c r="B68" s="217"/>
      <c r="C68" s="219"/>
      <c r="D68" s="226"/>
      <c r="E68" s="52"/>
      <c r="F68" s="272"/>
      <c r="G68" s="231"/>
      <c r="H68" s="232"/>
      <c r="I68" s="232"/>
      <c r="J68" s="100"/>
      <c r="O68" s="128"/>
    </row>
    <row r="69" spans="2:16" s="64" customFormat="1" ht="45.75" customHeight="1" x14ac:dyDescent="0.2">
      <c r="B69" s="217">
        <v>8</v>
      </c>
      <c r="C69" s="234" t="s">
        <v>62</v>
      </c>
      <c r="D69" s="74" t="s">
        <v>72</v>
      </c>
      <c r="E69" s="54" t="s">
        <v>53</v>
      </c>
      <c r="F69" s="45" t="s">
        <v>75</v>
      </c>
      <c r="G69" s="231" t="s">
        <v>70</v>
      </c>
      <c r="H69" s="232">
        <v>232537</v>
      </c>
      <c r="I69" s="233">
        <v>50000</v>
      </c>
      <c r="O69" s="128"/>
    </row>
    <row r="70" spans="2:16" s="64" customFormat="1" ht="37.5" customHeight="1" x14ac:dyDescent="0.2">
      <c r="B70" s="217"/>
      <c r="C70" s="234"/>
      <c r="D70" s="133" t="s">
        <v>59</v>
      </c>
      <c r="E70" s="54"/>
      <c r="F70" s="134">
        <v>50000</v>
      </c>
      <c r="G70" s="231"/>
      <c r="H70" s="232"/>
      <c r="I70" s="233"/>
      <c r="J70" s="135"/>
      <c r="O70" s="128"/>
    </row>
    <row r="71" spans="2:16" s="64" customFormat="1" ht="37.5" customHeight="1" x14ac:dyDescent="0.2">
      <c r="B71" s="59">
        <v>9</v>
      </c>
      <c r="C71" s="44" t="s">
        <v>63</v>
      </c>
      <c r="D71" s="61" t="s">
        <v>18</v>
      </c>
      <c r="E71" s="76"/>
      <c r="F71" s="62">
        <v>200000</v>
      </c>
      <c r="G71" s="76" t="s">
        <v>71</v>
      </c>
      <c r="H71" s="80">
        <v>200000</v>
      </c>
      <c r="I71" s="63">
        <v>100</v>
      </c>
      <c r="O71" s="128"/>
    </row>
    <row r="72" spans="2:16" ht="27" customHeight="1" x14ac:dyDescent="0.2">
      <c r="B72" s="59">
        <v>10</v>
      </c>
      <c r="C72" s="44" t="s">
        <v>98</v>
      </c>
      <c r="D72" s="61" t="s">
        <v>109</v>
      </c>
      <c r="E72" s="76"/>
      <c r="F72" s="62">
        <v>150000</v>
      </c>
      <c r="G72" s="76" t="s">
        <v>106</v>
      </c>
      <c r="H72" s="80">
        <f>F72</f>
        <v>150000</v>
      </c>
      <c r="I72" s="63">
        <v>30000</v>
      </c>
      <c r="J72" s="64"/>
      <c r="O72" s="136"/>
    </row>
    <row r="73" spans="2:16" ht="27" customHeight="1" x14ac:dyDescent="0.2">
      <c r="B73" s="59">
        <v>11</v>
      </c>
      <c r="C73" s="44" t="s">
        <v>115</v>
      </c>
      <c r="D73" s="61" t="s">
        <v>109</v>
      </c>
      <c r="E73" s="76"/>
      <c r="F73" s="62">
        <v>100000</v>
      </c>
      <c r="G73" s="76" t="s">
        <v>120</v>
      </c>
      <c r="H73" s="80">
        <v>100000</v>
      </c>
      <c r="I73" s="63">
        <v>5000</v>
      </c>
      <c r="J73" s="64"/>
      <c r="O73" s="136"/>
    </row>
    <row r="74" spans="2:16" ht="27" customHeight="1" x14ac:dyDescent="0.2">
      <c r="B74" s="59">
        <v>12</v>
      </c>
      <c r="C74" s="60" t="s">
        <v>143</v>
      </c>
      <c r="D74" s="61" t="s">
        <v>109</v>
      </c>
      <c r="E74" s="76"/>
      <c r="F74" s="62">
        <v>37200</v>
      </c>
      <c r="G74" s="76" t="s">
        <v>155</v>
      </c>
      <c r="H74" s="80">
        <v>37200</v>
      </c>
      <c r="I74" s="63">
        <v>37200</v>
      </c>
      <c r="J74" s="64"/>
      <c r="O74" s="136"/>
    </row>
    <row r="75" spans="2:16" ht="27" customHeight="1" x14ac:dyDescent="0.2">
      <c r="B75" s="59">
        <v>13</v>
      </c>
      <c r="C75" s="60" t="s">
        <v>160</v>
      </c>
      <c r="D75" s="61" t="s">
        <v>109</v>
      </c>
      <c r="E75" s="76"/>
      <c r="F75" s="62">
        <v>37200</v>
      </c>
      <c r="G75" s="76" t="s">
        <v>167</v>
      </c>
      <c r="H75" s="80">
        <v>37200</v>
      </c>
      <c r="I75" s="63">
        <v>37200</v>
      </c>
      <c r="J75" s="64"/>
      <c r="O75" s="136"/>
    </row>
    <row r="76" spans="2:16" ht="27" customHeight="1" x14ac:dyDescent="0.2">
      <c r="B76" s="126"/>
      <c r="C76" s="228" t="s">
        <v>34</v>
      </c>
      <c r="D76" s="229"/>
      <c r="E76" s="229"/>
      <c r="F76" s="229"/>
      <c r="G76" s="230"/>
      <c r="H76" s="137">
        <f>SUM(H59:H74)</f>
        <v>1308838</v>
      </c>
      <c r="I76" s="138">
        <f>SUM(I59:I75)</f>
        <v>387400</v>
      </c>
      <c r="J76" s="64"/>
    </row>
    <row r="77" spans="2:16" x14ac:dyDescent="0.2">
      <c r="G77" s="145"/>
      <c r="H77" s="146"/>
    </row>
    <row r="78" spans="2:16" x14ac:dyDescent="0.2">
      <c r="D78" s="148"/>
    </row>
    <row r="79" spans="2:16" x14ac:dyDescent="0.2">
      <c r="D79" s="148"/>
    </row>
    <row r="80" spans="2:16" x14ac:dyDescent="0.2">
      <c r="D80" s="148"/>
    </row>
    <row r="81" spans="4:4" x14ac:dyDescent="0.2">
      <c r="D81" s="148"/>
    </row>
  </sheetData>
  <mergeCells count="95">
    <mergeCell ref="B59:B60"/>
    <mergeCell ref="C59:C60"/>
    <mergeCell ref="I59:I60"/>
    <mergeCell ref="D59:D60"/>
    <mergeCell ref="H59:H60"/>
    <mergeCell ref="B12:B13"/>
    <mergeCell ref="C12:C13"/>
    <mergeCell ref="G12:G13"/>
    <mergeCell ref="H12:H13"/>
    <mergeCell ref="I12:I13"/>
    <mergeCell ref="C8:C11"/>
    <mergeCell ref="B8:B11"/>
    <mergeCell ref="G8:G11"/>
    <mergeCell ref="H8:H11"/>
    <mergeCell ref="I8:I11"/>
    <mergeCell ref="B18:B21"/>
    <mergeCell ref="C18:C21"/>
    <mergeCell ref="G16:G17"/>
    <mergeCell ref="I16:I17"/>
    <mergeCell ref="H14:H15"/>
    <mergeCell ref="D58:I58"/>
    <mergeCell ref="D39:I40"/>
    <mergeCell ref="C47:C49"/>
    <mergeCell ref="H47:H49"/>
    <mergeCell ref="G48:G49"/>
    <mergeCell ref="I48:I49"/>
    <mergeCell ref="B29:B30"/>
    <mergeCell ref="B31:B32"/>
    <mergeCell ref="C31:C32"/>
    <mergeCell ref="G31:G32"/>
    <mergeCell ref="H18:H21"/>
    <mergeCell ref="C29:C30"/>
    <mergeCell ref="D28:I28"/>
    <mergeCell ref="D27:G27"/>
    <mergeCell ref="I31:I32"/>
    <mergeCell ref="I29:I30"/>
    <mergeCell ref="B69:B70"/>
    <mergeCell ref="C69:C70"/>
    <mergeCell ref="D38:G38"/>
    <mergeCell ref="D44:G44"/>
    <mergeCell ref="D45:I46"/>
    <mergeCell ref="B47:B49"/>
    <mergeCell ref="F67:F68"/>
    <mergeCell ref="D67:D68"/>
    <mergeCell ref="B62:B63"/>
    <mergeCell ref="D57:G57"/>
    <mergeCell ref="A2:I2"/>
    <mergeCell ref="C14:C15"/>
    <mergeCell ref="C16:C17"/>
    <mergeCell ref="H31:H32"/>
    <mergeCell ref="B16:B17"/>
    <mergeCell ref="I20:I21"/>
    <mergeCell ref="G19:G21"/>
    <mergeCell ref="H16:H17"/>
    <mergeCell ref="I14:I15"/>
    <mergeCell ref="H29:H30"/>
    <mergeCell ref="G29:G30"/>
    <mergeCell ref="O3:O4"/>
    <mergeCell ref="B3:B4"/>
    <mergeCell ref="D3:D4"/>
    <mergeCell ref="C3:C4"/>
    <mergeCell ref="D5:I7"/>
    <mergeCell ref="I3:I4"/>
    <mergeCell ref="F3:F4"/>
    <mergeCell ref="E3:E4"/>
    <mergeCell ref="H3:H4"/>
    <mergeCell ref="G3:G4"/>
    <mergeCell ref="A1:I1"/>
    <mergeCell ref="D56:G56"/>
    <mergeCell ref="D54:I54"/>
    <mergeCell ref="I67:I68"/>
    <mergeCell ref="I62:I63"/>
    <mergeCell ref="B67:B68"/>
    <mergeCell ref="C67:C68"/>
    <mergeCell ref="H62:H63"/>
    <mergeCell ref="B14:B15"/>
    <mergeCell ref="G14:G15"/>
    <mergeCell ref="C76:G76"/>
    <mergeCell ref="G67:G68"/>
    <mergeCell ref="H67:H68"/>
    <mergeCell ref="I69:I70"/>
    <mergeCell ref="C62:C63"/>
    <mergeCell ref="G62:G63"/>
    <mergeCell ref="G69:G70"/>
    <mergeCell ref="H69:H70"/>
    <mergeCell ref="G34:G37"/>
    <mergeCell ref="H34:H37"/>
    <mergeCell ref="I34:I37"/>
    <mergeCell ref="B42:B43"/>
    <mergeCell ref="C42:C43"/>
    <mergeCell ref="G42:G43"/>
    <mergeCell ref="H42:H43"/>
    <mergeCell ref="I42:I43"/>
    <mergeCell ref="B34:B37"/>
    <mergeCell ref="C34:C37"/>
  </mergeCells>
  <pageMargins left="0.25" right="0.25" top="0.75" bottom="0.75" header="0.3" footer="0.3"/>
  <pageSetup paperSize="8" fitToHeight="0" orientation="landscape" r:id="rId1"/>
  <rowBreaks count="1" manualBreakCount="1">
    <brk id="27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opLeftCell="A7" zoomScaleNormal="100" workbookViewId="0">
      <selection activeCell="C15" sqref="C15:C16"/>
    </sheetView>
  </sheetViews>
  <sheetFormatPr defaultRowHeight="15" x14ac:dyDescent="0.2"/>
  <cols>
    <col min="1" max="1" width="9.140625" style="91"/>
    <col min="2" max="2" width="5.28515625" style="186" bestFit="1" customWidth="1"/>
    <col min="3" max="3" width="55.7109375" style="191" customWidth="1"/>
    <col min="4" max="4" width="20.5703125" style="188" customWidth="1"/>
    <col min="5" max="5" width="14.42578125" style="189" hidden="1" customWidth="1"/>
    <col min="6" max="6" width="14.42578125" style="183" customWidth="1"/>
    <col min="7" max="7" width="14.42578125" style="189" customWidth="1"/>
    <col min="8" max="8" width="11.7109375" style="190" customWidth="1"/>
    <col min="9" max="11" width="9.140625" style="91"/>
    <col min="12" max="12" width="14.42578125" style="183" customWidth="1"/>
    <col min="13" max="16384" width="9.140625" style="91"/>
  </cols>
  <sheetData>
    <row r="1" spans="2:14" s="89" customFormat="1" ht="24" customHeight="1" x14ac:dyDescent="0.2">
      <c r="B1" s="150" t="s">
        <v>0</v>
      </c>
      <c r="C1" s="151" t="s">
        <v>3</v>
      </c>
      <c r="D1" s="152" t="s">
        <v>5</v>
      </c>
      <c r="E1" s="153" t="s">
        <v>22</v>
      </c>
      <c r="F1" s="154" t="s">
        <v>23</v>
      </c>
      <c r="G1" s="153" t="s">
        <v>21</v>
      </c>
      <c r="H1" s="155" t="s">
        <v>130</v>
      </c>
      <c r="L1" s="156"/>
    </row>
    <row r="2" spans="2:14" s="161" customFormat="1" ht="23.25" x14ac:dyDescent="0.35">
      <c r="B2" s="45"/>
      <c r="C2" s="157" t="s">
        <v>17</v>
      </c>
      <c r="D2" s="77"/>
      <c r="E2" s="158"/>
      <c r="F2" s="159"/>
      <c r="G2" s="158"/>
      <c r="H2" s="160"/>
      <c r="L2" s="103"/>
    </row>
    <row r="3" spans="2:14" s="109" customFormat="1" ht="12.75" x14ac:dyDescent="0.2">
      <c r="B3" s="162">
        <v>1</v>
      </c>
      <c r="C3" s="163" t="s">
        <v>38</v>
      </c>
      <c r="D3" s="45" t="s">
        <v>24</v>
      </c>
      <c r="E3" s="164" t="s">
        <v>53</v>
      </c>
      <c r="F3" s="165">
        <v>11925</v>
      </c>
      <c r="G3" s="166" t="s">
        <v>27</v>
      </c>
      <c r="H3" s="167">
        <v>11925</v>
      </c>
      <c r="L3" s="168"/>
    </row>
    <row r="4" spans="2:14" s="169" customFormat="1" ht="29.25" customHeight="1" x14ac:dyDescent="0.2">
      <c r="B4" s="248">
        <v>2</v>
      </c>
      <c r="C4" s="218" t="s">
        <v>97</v>
      </c>
      <c r="D4" s="302" t="s">
        <v>94</v>
      </c>
      <c r="E4" s="39" t="s">
        <v>53</v>
      </c>
      <c r="F4" s="307">
        <v>41178</v>
      </c>
      <c r="G4" s="297" t="s">
        <v>95</v>
      </c>
      <c r="H4" s="302">
        <v>41178</v>
      </c>
      <c r="L4" s="170"/>
    </row>
    <row r="5" spans="2:14" s="169" customFormat="1" ht="13.5" customHeight="1" x14ac:dyDescent="0.2">
      <c r="B5" s="249"/>
      <c r="C5" s="219"/>
      <c r="D5" s="303"/>
      <c r="E5" s="39"/>
      <c r="F5" s="308"/>
      <c r="G5" s="298"/>
      <c r="H5" s="303"/>
      <c r="L5" s="170"/>
    </row>
    <row r="6" spans="2:14" s="169" customFormat="1" ht="29.25" customHeight="1" x14ac:dyDescent="0.2">
      <c r="B6" s="171">
        <v>3</v>
      </c>
      <c r="C6" s="82" t="s">
        <v>121</v>
      </c>
      <c r="D6" s="38" t="s">
        <v>65</v>
      </c>
      <c r="E6" s="39" t="s">
        <v>53</v>
      </c>
      <c r="F6" s="40">
        <v>11259</v>
      </c>
      <c r="G6" s="41" t="s">
        <v>122</v>
      </c>
      <c r="H6" s="42">
        <v>11259</v>
      </c>
      <c r="L6" s="170"/>
    </row>
    <row r="7" spans="2:14" s="102" customFormat="1" ht="25.5" x14ac:dyDescent="0.2">
      <c r="B7" s="59">
        <v>4</v>
      </c>
      <c r="C7" s="57" t="s">
        <v>31</v>
      </c>
      <c r="D7" s="77" t="s">
        <v>37</v>
      </c>
      <c r="E7" s="172" t="s">
        <v>53</v>
      </c>
      <c r="F7" s="165">
        <v>800</v>
      </c>
      <c r="G7" s="173" t="s">
        <v>32</v>
      </c>
      <c r="H7" s="174">
        <v>800</v>
      </c>
      <c r="L7" s="168"/>
    </row>
    <row r="8" spans="2:14" s="102" customFormat="1" ht="51.75" customHeight="1" x14ac:dyDescent="0.2">
      <c r="B8" s="59">
        <v>5</v>
      </c>
      <c r="C8" s="44" t="s">
        <v>82</v>
      </c>
      <c r="D8" s="45" t="s">
        <v>83</v>
      </c>
      <c r="E8" s="45"/>
      <c r="F8" s="134">
        <v>7624003</v>
      </c>
      <c r="G8" s="47" t="s">
        <v>107</v>
      </c>
      <c r="H8" s="174">
        <f>F8</f>
        <v>7624003</v>
      </c>
      <c r="I8" s="100"/>
      <c r="J8" s="100"/>
      <c r="K8" s="100"/>
      <c r="L8" s="100"/>
      <c r="M8" s="104"/>
      <c r="N8" s="100"/>
    </row>
    <row r="9" spans="2:14" s="109" customFormat="1" ht="27.75" customHeight="1" x14ac:dyDescent="0.2">
      <c r="B9" s="248">
        <v>6</v>
      </c>
      <c r="C9" s="218" t="s">
        <v>113</v>
      </c>
      <c r="D9" s="315" t="s">
        <v>119</v>
      </c>
      <c r="E9" s="316"/>
      <c r="F9" s="302">
        <v>72987</v>
      </c>
      <c r="G9" s="236" t="s">
        <v>118</v>
      </c>
      <c r="H9" s="313">
        <v>72987</v>
      </c>
      <c r="I9" s="175"/>
      <c r="L9" s="175"/>
    </row>
    <row r="10" spans="2:14" s="109" customFormat="1" ht="11.25" customHeight="1" x14ac:dyDescent="0.2">
      <c r="B10" s="249"/>
      <c r="C10" s="219"/>
      <c r="D10" s="317"/>
      <c r="E10" s="318"/>
      <c r="F10" s="303"/>
      <c r="G10" s="238"/>
      <c r="H10" s="314"/>
      <c r="L10" s="175"/>
    </row>
    <row r="11" spans="2:14" s="109" customFormat="1" ht="20.25" customHeight="1" x14ac:dyDescent="0.2">
      <c r="B11" s="248">
        <v>7</v>
      </c>
      <c r="C11" s="218" t="s">
        <v>99</v>
      </c>
      <c r="D11" s="218" t="s">
        <v>129</v>
      </c>
      <c r="E11" s="39" t="s">
        <v>54</v>
      </c>
      <c r="F11" s="307">
        <v>47112</v>
      </c>
      <c r="G11" s="297" t="s">
        <v>105</v>
      </c>
      <c r="H11" s="304">
        <v>47112</v>
      </c>
      <c r="I11" s="176"/>
      <c r="L11" s="104"/>
    </row>
    <row r="12" spans="2:14" s="109" customFormat="1" ht="11.25" customHeight="1" x14ac:dyDescent="0.2">
      <c r="B12" s="292"/>
      <c r="C12" s="227"/>
      <c r="D12" s="227"/>
      <c r="E12" s="39"/>
      <c r="F12" s="319"/>
      <c r="G12" s="322"/>
      <c r="H12" s="305"/>
      <c r="I12" s="176"/>
      <c r="L12" s="104"/>
    </row>
    <row r="13" spans="2:14" s="109" customFormat="1" ht="12.75" x14ac:dyDescent="0.2">
      <c r="B13" s="249"/>
      <c r="C13" s="219"/>
      <c r="D13" s="219"/>
      <c r="E13" s="39"/>
      <c r="F13" s="308"/>
      <c r="G13" s="298"/>
      <c r="H13" s="306"/>
      <c r="I13" s="176"/>
      <c r="L13" s="104"/>
    </row>
    <row r="14" spans="2:14" s="109" customFormat="1" ht="12.75" x14ac:dyDescent="0.2">
      <c r="B14" s="43">
        <v>8</v>
      </c>
      <c r="C14" s="83" t="s">
        <v>89</v>
      </c>
      <c r="D14" s="110" t="s">
        <v>18</v>
      </c>
      <c r="E14" s="177"/>
      <c r="F14" s="40">
        <v>35712</v>
      </c>
      <c r="G14" s="39" t="s">
        <v>90</v>
      </c>
      <c r="H14" s="178">
        <f>F14</f>
        <v>35712</v>
      </c>
      <c r="I14" s="176"/>
      <c r="L14" s="104"/>
    </row>
    <row r="15" spans="2:14" s="102" customFormat="1" ht="25.5" x14ac:dyDescent="0.2">
      <c r="B15" s="248">
        <v>9</v>
      </c>
      <c r="C15" s="218" t="s">
        <v>91</v>
      </c>
      <c r="D15" s="77" t="s">
        <v>92</v>
      </c>
      <c r="E15" s="78"/>
      <c r="F15" s="134">
        <v>273305</v>
      </c>
      <c r="G15" s="50" t="s">
        <v>93</v>
      </c>
      <c r="H15" s="320">
        <f>F15+F16</f>
        <v>304389</v>
      </c>
      <c r="I15" s="100"/>
      <c r="J15" s="100"/>
      <c r="K15" s="100"/>
      <c r="L15" s="100"/>
      <c r="M15" s="104"/>
      <c r="N15" s="100"/>
    </row>
    <row r="16" spans="2:14" s="102" customFormat="1" ht="20.25" customHeight="1" x14ac:dyDescent="0.2">
      <c r="B16" s="249"/>
      <c r="C16" s="219"/>
      <c r="D16" s="208" t="s">
        <v>109</v>
      </c>
      <c r="E16" s="209"/>
      <c r="F16" s="210">
        <f>6084+25000</f>
        <v>31084</v>
      </c>
      <c r="G16" s="50" t="s">
        <v>168</v>
      </c>
      <c r="H16" s="321"/>
      <c r="I16" s="100"/>
      <c r="J16" s="100"/>
      <c r="K16" s="100"/>
      <c r="L16" s="100"/>
      <c r="M16" s="104"/>
      <c r="N16" s="100"/>
    </row>
    <row r="17" spans="1:15" s="102" customFormat="1" ht="12.75" x14ac:dyDescent="0.2">
      <c r="B17" s="59">
        <v>10</v>
      </c>
      <c r="C17" s="44" t="s">
        <v>164</v>
      </c>
      <c r="D17" s="45" t="s">
        <v>131</v>
      </c>
      <c r="E17" s="78"/>
      <c r="F17" s="134">
        <v>70711</v>
      </c>
      <c r="G17" s="179" t="s">
        <v>104</v>
      </c>
      <c r="H17" s="180">
        <v>45300</v>
      </c>
      <c r="I17" s="100"/>
      <c r="J17" s="100"/>
      <c r="K17" s="100"/>
      <c r="L17" s="100"/>
      <c r="M17" s="104"/>
      <c r="N17" s="100"/>
    </row>
    <row r="18" spans="1:15" s="181" customFormat="1" ht="24.75" customHeight="1" x14ac:dyDescent="0.25">
      <c r="A18" s="102"/>
      <c r="B18" s="248">
        <v>11</v>
      </c>
      <c r="C18" s="218" t="s">
        <v>79</v>
      </c>
      <c r="D18" s="77" t="s">
        <v>119</v>
      </c>
      <c r="E18" s="45"/>
      <c r="F18" s="40">
        <v>61034</v>
      </c>
      <c r="G18" s="220" t="s">
        <v>67</v>
      </c>
      <c r="H18" s="232">
        <v>335869</v>
      </c>
      <c r="I18" s="309"/>
      <c r="K18" s="182"/>
    </row>
    <row r="19" spans="1:15" x14ac:dyDescent="0.2">
      <c r="A19" s="102"/>
      <c r="B19" s="292"/>
      <c r="C19" s="227"/>
      <c r="D19" s="77" t="s">
        <v>66</v>
      </c>
      <c r="E19" s="45"/>
      <c r="F19" s="40">
        <f>H18-F18-F20</f>
        <v>72892</v>
      </c>
      <c r="G19" s="296"/>
      <c r="H19" s="232"/>
      <c r="I19" s="309"/>
      <c r="K19" s="104"/>
      <c r="L19" s="91"/>
    </row>
    <row r="20" spans="1:15" x14ac:dyDescent="0.2">
      <c r="A20" s="102"/>
      <c r="B20" s="292"/>
      <c r="C20" s="227"/>
      <c r="D20" s="77" t="s">
        <v>84</v>
      </c>
      <c r="E20" s="45"/>
      <c r="F20" s="40">
        <f>24806+177137</f>
        <v>201943</v>
      </c>
      <c r="G20" s="296"/>
      <c r="H20" s="232"/>
      <c r="I20" s="309"/>
      <c r="K20" s="104"/>
      <c r="L20" s="91"/>
    </row>
    <row r="21" spans="1:15" ht="25.5" x14ac:dyDescent="0.2">
      <c r="A21" s="102"/>
      <c r="B21" s="59">
        <v>12</v>
      </c>
      <c r="C21" s="44" t="s">
        <v>77</v>
      </c>
      <c r="D21" s="61" t="s">
        <v>18</v>
      </c>
      <c r="E21" s="76"/>
      <c r="F21" s="62">
        <v>14880</v>
      </c>
      <c r="G21" s="76" t="s">
        <v>78</v>
      </c>
      <c r="H21" s="80">
        <v>14880</v>
      </c>
      <c r="K21" s="183"/>
      <c r="L21" s="91"/>
    </row>
    <row r="22" spans="1:15" ht="38.25" x14ac:dyDescent="0.2">
      <c r="A22" s="102"/>
      <c r="B22" s="59">
        <v>13</v>
      </c>
      <c r="C22" s="57" t="s">
        <v>108</v>
      </c>
      <c r="D22" s="45" t="s">
        <v>18</v>
      </c>
      <c r="E22" s="76"/>
      <c r="F22" s="49">
        <f>H22</f>
        <v>29888</v>
      </c>
      <c r="G22" s="47" t="s">
        <v>111</v>
      </c>
      <c r="H22" s="80">
        <v>29888</v>
      </c>
      <c r="K22" s="183"/>
      <c r="L22" s="91"/>
    </row>
    <row r="23" spans="1:15" s="108" customFormat="1" ht="20.100000000000001" customHeight="1" x14ac:dyDescent="0.25">
      <c r="B23" s="224">
        <v>14</v>
      </c>
      <c r="C23" s="218" t="s">
        <v>114</v>
      </c>
      <c r="D23" s="45" t="s">
        <v>119</v>
      </c>
      <c r="E23" s="76"/>
      <c r="F23" s="46">
        <v>30984</v>
      </c>
      <c r="G23" s="299" t="s">
        <v>116</v>
      </c>
      <c r="H23" s="211">
        <v>72206</v>
      </c>
      <c r="I23" s="107"/>
      <c r="J23" s="114"/>
      <c r="K23" s="114"/>
      <c r="L23" s="101"/>
      <c r="M23" s="101"/>
      <c r="N23" s="101"/>
      <c r="O23" s="101"/>
    </row>
    <row r="24" spans="1:15" s="108" customFormat="1" ht="20.100000000000001" customHeight="1" x14ac:dyDescent="0.25">
      <c r="B24" s="225"/>
      <c r="C24" s="227"/>
      <c r="D24" s="45" t="s">
        <v>88</v>
      </c>
      <c r="E24" s="76"/>
      <c r="F24" s="46">
        <v>3699</v>
      </c>
      <c r="G24" s="300"/>
      <c r="H24" s="212"/>
      <c r="I24" s="107"/>
      <c r="J24" s="114"/>
      <c r="K24" s="114"/>
      <c r="L24" s="101"/>
      <c r="M24" s="101"/>
      <c r="N24" s="101"/>
      <c r="O24" s="101"/>
    </row>
    <row r="25" spans="1:15" s="108" customFormat="1" ht="20.100000000000001" customHeight="1" x14ac:dyDescent="0.25">
      <c r="B25" s="225"/>
      <c r="C25" s="227"/>
      <c r="D25" s="45" t="s">
        <v>109</v>
      </c>
      <c r="E25" s="76"/>
      <c r="F25" s="46">
        <f>H23-F23-F24-F26</f>
        <v>35765</v>
      </c>
      <c r="G25" s="300"/>
      <c r="H25" s="212"/>
      <c r="I25" s="107"/>
      <c r="J25" s="114"/>
      <c r="K25" s="114"/>
      <c r="L25" s="101"/>
      <c r="M25" s="101"/>
      <c r="N25" s="101"/>
      <c r="O25" s="101"/>
    </row>
    <row r="26" spans="1:15" s="108" customFormat="1" ht="20.100000000000001" customHeight="1" x14ac:dyDescent="0.25">
      <c r="B26" s="226"/>
      <c r="C26" s="219"/>
      <c r="D26" s="45" t="s">
        <v>65</v>
      </c>
      <c r="E26" s="76"/>
      <c r="F26" s="46">
        <v>1758</v>
      </c>
      <c r="G26" s="301"/>
      <c r="H26" s="213"/>
      <c r="I26" s="107"/>
      <c r="J26" s="114"/>
      <c r="K26" s="114"/>
      <c r="L26" s="101"/>
      <c r="M26" s="101"/>
      <c r="N26" s="101"/>
      <c r="O26" s="101"/>
    </row>
    <row r="27" spans="1:15" s="108" customFormat="1" ht="31.5" customHeight="1" x14ac:dyDescent="0.25">
      <c r="B27" s="184">
        <v>15</v>
      </c>
      <c r="C27" s="83" t="s">
        <v>153</v>
      </c>
      <c r="D27" s="45" t="s">
        <v>109</v>
      </c>
      <c r="E27" s="76"/>
      <c r="F27" s="46">
        <f>H27</f>
        <v>35921</v>
      </c>
      <c r="G27" s="47" t="s">
        <v>150</v>
      </c>
      <c r="H27" s="49">
        <v>35921</v>
      </c>
      <c r="I27" s="107"/>
      <c r="J27" s="114"/>
      <c r="K27" s="114"/>
      <c r="L27" s="101"/>
      <c r="M27" s="101"/>
      <c r="N27" s="101"/>
      <c r="O27" s="101"/>
    </row>
    <row r="28" spans="1:15" ht="15.75" x14ac:dyDescent="0.25">
      <c r="A28" s="181"/>
      <c r="B28" s="150"/>
      <c r="C28" s="157" t="s">
        <v>1</v>
      </c>
      <c r="D28" s="310"/>
      <c r="E28" s="311"/>
      <c r="F28" s="311"/>
      <c r="G28" s="312"/>
      <c r="H28" s="185">
        <f>SUM(H3:H27)</f>
        <v>8683429</v>
      </c>
    </row>
    <row r="30" spans="1:15" x14ac:dyDescent="0.2">
      <c r="C30" s="187"/>
      <c r="H30" s="190" t="s">
        <v>29</v>
      </c>
    </row>
  </sheetData>
  <mergeCells count="31">
    <mergeCell ref="H15:H16"/>
    <mergeCell ref="B15:B16"/>
    <mergeCell ref="H23:H26"/>
    <mergeCell ref="H18:H20"/>
    <mergeCell ref="B11:B13"/>
    <mergeCell ref="C11:C13"/>
    <mergeCell ref="D11:D13"/>
    <mergeCell ref="G11:G13"/>
    <mergeCell ref="H11:H13"/>
    <mergeCell ref="F4:F5"/>
    <mergeCell ref="C15:C16"/>
    <mergeCell ref="C9:C10"/>
    <mergeCell ref="I18:I20"/>
    <mergeCell ref="D28:G28"/>
    <mergeCell ref="H9:H10"/>
    <mergeCell ref="H4:H5"/>
    <mergeCell ref="D9:E10"/>
    <mergeCell ref="F11:F13"/>
    <mergeCell ref="B23:B26"/>
    <mergeCell ref="G4:G5"/>
    <mergeCell ref="G23:G26"/>
    <mergeCell ref="B9:B10"/>
    <mergeCell ref="D4:D5"/>
    <mergeCell ref="F9:F10"/>
    <mergeCell ref="C23:C26"/>
    <mergeCell ref="B4:B5"/>
    <mergeCell ref="C4:C5"/>
    <mergeCell ref="B18:B20"/>
    <mergeCell ref="C18:C20"/>
    <mergeCell ref="G9:G10"/>
    <mergeCell ref="G18:G20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4"/>
  <dimension ref="A1:K32"/>
  <sheetViews>
    <sheetView zoomScale="75" zoomScaleNormal="75" workbookViewId="0">
      <selection activeCell="H22" sqref="H22"/>
    </sheetView>
  </sheetViews>
  <sheetFormatPr defaultRowHeight="15" x14ac:dyDescent="0.2"/>
  <cols>
    <col min="1" max="1" width="6.7109375" style="10" customWidth="1"/>
    <col min="2" max="2" width="47" style="11" customWidth="1"/>
    <col min="3" max="3" width="12.7109375" style="1" hidden="1" customWidth="1"/>
    <col min="4" max="4" width="13.28515625" style="1" hidden="1" customWidth="1"/>
    <col min="5" max="5" width="14.5703125" style="2" hidden="1" customWidth="1"/>
    <col min="6" max="6" width="25.7109375" style="6" hidden="1" customWidth="1"/>
    <col min="7" max="7" width="26.85546875" style="2" customWidth="1"/>
    <col min="8" max="8" width="21.140625" style="2" customWidth="1"/>
    <col min="9" max="9" width="13.85546875" style="2" bestFit="1" customWidth="1"/>
    <col min="10" max="16384" width="9.140625" style="2"/>
  </cols>
  <sheetData>
    <row r="1" spans="1:11" ht="24" customHeight="1" x14ac:dyDescent="0.3">
      <c r="A1" s="332" t="s">
        <v>138</v>
      </c>
      <c r="B1" s="332"/>
      <c r="C1" s="332"/>
      <c r="D1" s="332"/>
      <c r="E1" s="332"/>
      <c r="F1" s="332"/>
      <c r="G1" s="332"/>
      <c r="H1" s="332"/>
    </row>
    <row r="2" spans="1:11" ht="15.75" thickBot="1" x14ac:dyDescent="0.25"/>
    <row r="3" spans="1:11" s="5" customFormat="1" ht="30" customHeight="1" x14ac:dyDescent="0.2">
      <c r="A3" s="333" t="s">
        <v>0</v>
      </c>
      <c r="B3" s="335" t="s">
        <v>14</v>
      </c>
      <c r="C3" s="323" t="s">
        <v>4</v>
      </c>
      <c r="D3" s="325" t="s">
        <v>5</v>
      </c>
      <c r="E3" s="325"/>
      <c r="F3" s="21" t="s">
        <v>2</v>
      </c>
      <c r="G3" s="327" t="s">
        <v>30</v>
      </c>
      <c r="H3" s="330" t="s">
        <v>100</v>
      </c>
    </row>
    <row r="4" spans="1:11" s="3" customFormat="1" ht="18" customHeight="1" x14ac:dyDescent="0.2">
      <c r="A4" s="334"/>
      <c r="B4" s="336"/>
      <c r="C4" s="324"/>
      <c r="D4" s="326"/>
      <c r="E4" s="326"/>
      <c r="F4" s="20" t="s">
        <v>6</v>
      </c>
      <c r="G4" s="328"/>
      <c r="H4" s="331"/>
    </row>
    <row r="5" spans="1:11" s="9" customFormat="1" ht="35.1" customHeight="1" x14ac:dyDescent="0.25">
      <c r="A5" s="13" t="s">
        <v>16</v>
      </c>
      <c r="B5" s="8" t="s">
        <v>8</v>
      </c>
      <c r="C5" s="7"/>
      <c r="D5" s="7"/>
      <c r="E5" s="12"/>
      <c r="F5" s="18"/>
      <c r="G5" s="23">
        <f>'ΕΡΓΑ-ΜΕΛΕΤΕΣ'!H57</f>
        <v>24757291.469999999</v>
      </c>
      <c r="H5" s="24">
        <f>'ΕΡΓΑ-ΜΕΛΕΤΕΣ'!I57</f>
        <v>17699328</v>
      </c>
      <c r="I5" s="36"/>
      <c r="K5" s="9" t="s">
        <v>29</v>
      </c>
    </row>
    <row r="6" spans="1:11" s="9" customFormat="1" ht="35.1" customHeight="1" x14ac:dyDescent="0.3">
      <c r="A6" s="13" t="s">
        <v>9</v>
      </c>
      <c r="B6" s="8" t="s">
        <v>11</v>
      </c>
      <c r="C6" s="7"/>
      <c r="D6" s="7"/>
      <c r="E6" s="12"/>
      <c r="F6" s="18"/>
      <c r="G6" s="27">
        <f>'ΕΡΓΑ-ΜΕΛΕΤΕΣ'!H76</f>
        <v>1308838</v>
      </c>
      <c r="H6" s="28">
        <f>'ΕΡΓΑ-ΜΕΛΕΤΕΣ'!I76</f>
        <v>387400</v>
      </c>
    </row>
    <row r="7" spans="1:11" s="9" customFormat="1" ht="35.1" customHeight="1" x14ac:dyDescent="0.3">
      <c r="A7" s="13" t="s">
        <v>10</v>
      </c>
      <c r="B7" s="8" t="s">
        <v>12</v>
      </c>
      <c r="C7" s="7"/>
      <c r="D7" s="7"/>
      <c r="E7" s="12"/>
      <c r="F7" s="18"/>
      <c r="G7" s="25"/>
      <c r="H7" s="28">
        <f>ΣΥΝΕΧΙΖΟΜΕΝΑ!H28</f>
        <v>8683429</v>
      </c>
    </row>
    <row r="8" spans="1:11" s="9" customFormat="1" ht="39.950000000000003" customHeight="1" thickBot="1" x14ac:dyDescent="0.3">
      <c r="A8" s="14"/>
      <c r="B8" s="15" t="s">
        <v>1</v>
      </c>
      <c r="C8" s="16"/>
      <c r="D8" s="16"/>
      <c r="E8" s="17"/>
      <c r="F8" s="19"/>
      <c r="G8" s="26"/>
      <c r="H8" s="29">
        <f>SUM(H5:H7)</f>
        <v>26770157</v>
      </c>
    </row>
    <row r="9" spans="1:11" x14ac:dyDescent="0.2">
      <c r="G9" s="3"/>
    </row>
    <row r="10" spans="1:11" x14ac:dyDescent="0.2">
      <c r="B10" s="37" t="s">
        <v>170</v>
      </c>
      <c r="G10" s="3"/>
    </row>
    <row r="11" spans="1:11" x14ac:dyDescent="0.2">
      <c r="B11" s="30"/>
      <c r="C11" s="31"/>
      <c r="D11" s="31"/>
      <c r="E11" s="32"/>
      <c r="F11" s="33"/>
      <c r="G11" s="34"/>
    </row>
    <row r="12" spans="1:11" x14ac:dyDescent="0.2">
      <c r="B12" s="329" t="s">
        <v>55</v>
      </c>
      <c r="C12" s="329"/>
      <c r="D12" s="329"/>
      <c r="E12" s="329"/>
      <c r="F12" s="329"/>
      <c r="G12" s="329"/>
    </row>
    <row r="13" spans="1:11" x14ac:dyDescent="0.2">
      <c r="B13" s="329" t="s">
        <v>56</v>
      </c>
      <c r="C13" s="329"/>
      <c r="D13" s="329"/>
      <c r="E13" s="329"/>
      <c r="F13" s="329"/>
      <c r="G13" s="329"/>
    </row>
    <row r="14" spans="1:11" x14ac:dyDescent="0.2">
      <c r="B14" s="30"/>
      <c r="C14" s="31"/>
      <c r="D14" s="31"/>
      <c r="E14" s="32"/>
      <c r="F14" s="35" t="s">
        <v>13</v>
      </c>
      <c r="G14" s="35"/>
    </row>
    <row r="15" spans="1:11" x14ac:dyDescent="0.2">
      <c r="B15" s="329"/>
      <c r="C15" s="329"/>
      <c r="D15" s="329"/>
      <c r="E15" s="329"/>
      <c r="F15" s="329"/>
      <c r="G15" s="329"/>
    </row>
    <row r="16" spans="1:11" x14ac:dyDescent="0.2">
      <c r="B16" s="329"/>
      <c r="C16" s="329"/>
      <c r="D16" s="329"/>
      <c r="E16" s="329"/>
      <c r="F16" s="329"/>
      <c r="G16" s="329"/>
    </row>
    <row r="17" spans="2:9" x14ac:dyDescent="0.2">
      <c r="B17" s="329" t="s">
        <v>57</v>
      </c>
      <c r="C17" s="329"/>
      <c r="D17" s="329"/>
      <c r="E17" s="329"/>
      <c r="F17" s="329"/>
      <c r="G17" s="329"/>
    </row>
    <row r="18" spans="2:9" x14ac:dyDescent="0.2">
      <c r="B18" s="329"/>
      <c r="C18" s="329"/>
      <c r="D18" s="329"/>
      <c r="E18" s="329"/>
      <c r="F18" s="329"/>
      <c r="G18" s="329"/>
    </row>
    <row r="19" spans="2:9" x14ac:dyDescent="0.2">
      <c r="B19" s="4"/>
      <c r="C19" s="22"/>
      <c r="D19" s="4"/>
      <c r="E19" s="22"/>
      <c r="F19" s="4"/>
      <c r="G19" s="22"/>
    </row>
    <row r="20" spans="2:9" x14ac:dyDescent="0.2">
      <c r="B20" s="4"/>
      <c r="C20" s="22"/>
      <c r="D20" s="4"/>
      <c r="E20" s="22"/>
      <c r="F20" s="4"/>
      <c r="G20" s="22"/>
    </row>
    <row r="21" spans="2:9" x14ac:dyDescent="0.2">
      <c r="B21" s="4"/>
      <c r="C21" s="22"/>
      <c r="D21" s="4"/>
      <c r="E21" s="22"/>
      <c r="F21" s="4"/>
      <c r="G21" s="22"/>
      <c r="I21" s="2" t="s">
        <v>36</v>
      </c>
    </row>
    <row r="22" spans="2:9" x14ac:dyDescent="0.2">
      <c r="B22" s="4"/>
      <c r="C22" s="22"/>
      <c r="D22" s="4"/>
      <c r="E22" s="22"/>
      <c r="F22" s="4"/>
      <c r="G22" s="22"/>
    </row>
    <row r="32" spans="2:9" x14ac:dyDescent="0.2">
      <c r="H32" s="2" t="s">
        <v>36</v>
      </c>
    </row>
  </sheetData>
  <mergeCells count="13">
    <mergeCell ref="H3:H4"/>
    <mergeCell ref="A1:H1"/>
    <mergeCell ref="B15:G15"/>
    <mergeCell ref="B12:G12"/>
    <mergeCell ref="B13:G13"/>
    <mergeCell ref="A3:A4"/>
    <mergeCell ref="B3:B4"/>
    <mergeCell ref="C3:C4"/>
    <mergeCell ref="D3:E4"/>
    <mergeCell ref="G3:G4"/>
    <mergeCell ref="B16:G16"/>
    <mergeCell ref="B17:G17"/>
    <mergeCell ref="B18:G18"/>
  </mergeCells>
  <phoneticPr fontId="0" type="noConversion"/>
  <printOptions horizontalCentered="1"/>
  <pageMargins left="0.39370078740157483" right="0.19685039370078741" top="0.59055118110236227" bottom="0.39370078740157483" header="0" footer="0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6</vt:i4>
      </vt:variant>
    </vt:vector>
  </HeadingPairs>
  <TitlesOfParts>
    <vt:vector size="9" baseType="lpstr">
      <vt:lpstr>ΕΡΓΑ-ΜΕΛΕΤΕΣ</vt:lpstr>
      <vt:lpstr>ΣΥΝΕΧΙΖΟΜΕΝΑ</vt:lpstr>
      <vt:lpstr>ΑΝΑΚΕΦΑΛΑΙΩΣΗ</vt:lpstr>
      <vt:lpstr>ΑΝΑΚΕΦΑΛΑΙΩΣΗ!Print_Area</vt:lpstr>
      <vt:lpstr>'ΕΡΓΑ-ΜΕΛΕΤΕΣ'!Print_Area</vt:lpstr>
      <vt:lpstr>ΣΥΝΕΧΙΖΟΜΕΝΑ!Print_Area</vt:lpstr>
      <vt:lpstr>ΑΝΑΚΕΦΑΛΑΙΩΣΗ!Print_Titles</vt:lpstr>
      <vt:lpstr>'ΕΡΓΑ-ΜΕΛΕΤΕΣ'!Print_Titles</vt:lpstr>
      <vt:lpstr>ΣΥΝΕΧΙΖΟΜΕΝΑ!Print_Titles</vt:lpstr>
    </vt:vector>
  </TitlesOfParts>
  <Company>ΔΗΜΟΣ ΚΑΛΛΙΘΕΑΣ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ΤΕΧΝΙΚΟ ΠΡΟΓΡΑΜΜΑ 2002</dc:title>
  <dc:creator>Ι. ΚΑΪΜΑΖΟΓΛΟΥ-Θ. ΠΑΠΠΑ</dc:creator>
  <cp:lastModifiedBy>Γιώργος Αθανασιάδης</cp:lastModifiedBy>
  <cp:lastPrinted>2025-06-25T08:03:45Z</cp:lastPrinted>
  <dcterms:created xsi:type="dcterms:W3CDTF">2000-11-20T12:09:58Z</dcterms:created>
  <dcterms:modified xsi:type="dcterms:W3CDTF">2025-06-27T11:32:37Z</dcterms:modified>
</cp:coreProperties>
</file>