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3250" windowHeight="12315" tabRatio="721" activeTab="0"/>
  </bookViews>
  <sheets>
    <sheet name="ΕΡΓΑ-ΜΕΛΕΤΕΣ" sheetId="1" r:id="rId1"/>
    <sheet name="ΣΥΝΕΧΙΖΟΜΕΝΑ" sheetId="2" r:id="rId2"/>
    <sheet name="ΑΝΑΚΕΦΑΛΑΙΩΣΗ" sheetId="3" r:id="rId3"/>
  </sheets>
  <definedNames>
    <definedName name="_xlnm.Print_Area" localSheetId="2">'ΑΝΑΚΕΦΑΛΑΙΩΣΗ'!$A$1:$H$17</definedName>
    <definedName name="_xlnm.Print_Area" localSheetId="0">'ΕΡΓΑ-ΜΕΛΕΤΕΣ'!$B$2:$I$75</definedName>
    <definedName name="_xlnm.Print_Area" localSheetId="1">'ΣΥΝΕΧΙΖΟΜΕΝΑ'!$B$1:$H$25</definedName>
    <definedName name="_xlnm.Print_Titles" localSheetId="2">'ΑΝΑΚΕΦΑΛΑΙΩΣΗ'!$3:$4</definedName>
    <definedName name="_xlnm.Print_Titles" localSheetId="0">'ΕΡΓΑ-ΜΕΛΕΤΕΣ'!$3:$4</definedName>
    <definedName name="_xlnm.Print_Titles" localSheetId="1">'ΣΥΝΕΧΙΖΟΜΕΝΑ'!$1:$1</definedName>
  </definedNames>
  <calcPr fullCalcOnLoad="1"/>
</workbook>
</file>

<file path=xl/sharedStrings.xml><?xml version="1.0" encoding="utf-8"?>
<sst xmlns="http://schemas.openxmlformats.org/spreadsheetml/2006/main" count="227" uniqueCount="168">
  <si>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</si>
  <si>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</si>
  <si>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</si>
  <si>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</si>
  <si>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</si>
  <si>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</si>
  <si>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</si>
  <si>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</si>
  <si>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</si>
  <si>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</si>
  <si>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</si>
  <si>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</si>
  <si>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</si>
  <si>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</si>
  <si>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</si>
  <si>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</si>
  <si>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</si>
  <si>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</si>
  <si>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</si>
  <si>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</si>
  <si>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</si>
  <si>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</si>
  <si>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</si>
  <si>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</si>
  <si>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</si>
  <si>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ΣΑΤΑ 2015</t>
  </si>
  <si>
    <t>ΝΟΜΙΜΟΠΟΙΗΣΗ ΚΑΤΑΣΚΕΥΩΝ ΣΤΟ ΔΗΜΟΤΙΚΟ ΣΤΑΔΙΟ</t>
  </si>
  <si>
    <t>ΙΙ. ΜΕΛΕΤΕΣ - ΥΠΗΡΕΣΙΕΣ</t>
  </si>
  <si>
    <t>15.7331.0007</t>
  </si>
  <si>
    <t>30.7411.0004</t>
  </si>
  <si>
    <t xml:space="preserve">  </t>
  </si>
  <si>
    <t>ΠΡΟΫΠΟΛΟΓΙΣΜΟΣ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</si>
  <si>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</si>
  <si>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</si>
  <si>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</si>
  <si>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</si>
  <si>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</si>
  <si>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</si>
  <si>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</si>
  <si>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</si>
  <si>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</si>
  <si>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</si>
  <si>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</si>
  <si>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</si>
  <si>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</si>
  <si>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>15.7331.0018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</si>
  <si>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</si>
  <si>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</si>
  <si>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</si>
  <si>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</si>
  <si>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</si>
  <si>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ΔΙΑΜΟΡΦΩΣΗ ΚΤΙΡΙΟΥ ΟΔΟΥ ΔΑΒΑΚΗ 14</t>
  </si>
  <si>
    <t>15.7331.0019</t>
  </si>
  <si>
    <t>ΕΓΚΑΤΑΣΤΑΣΗ ΑΝΕΛΚΥΣΤΗΡΑ ΣΤΟ 2ο ΓΥΜΝΑΣΙΟ - ΛΥΚΕΙΟ</t>
  </si>
  <si>
    <t>ΚΑΤΑΣΚΕΥΗ ΧΩΝΕΥΤΗΡΙΟΥ ΣΤΟ ΔΗΜΟΤΙΚΟ ΚΟΙΜΗΤΗΡΙΟ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</si>
  <si>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</si>
  <si>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</si>
  <si>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</si>
  <si>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</si>
  <si>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</si>
  <si>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</si>
  <si>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15.7411.0001</t>
  </si>
  <si>
    <t>1311.0001</t>
  </si>
  <si>
    <t xml:space="preserve"> 1322.0013                   1311.0001</t>
  </si>
  <si>
    <t>ΑΣΦΑΛΤΟΣΤΡΩΣΕΙΣ ΟΔΩΝ 2019</t>
  </si>
  <si>
    <t>30.7323.0007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</si>
  <si>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</si>
  <si>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</si>
  <si>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</si>
  <si>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</si>
  <si>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</si>
  <si>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</si>
  <si>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</si>
  <si>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</si>
  <si>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</si>
  <si>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30.7312.0008</t>
  </si>
  <si>
    <t>ΑΝΤΙΚΑΤΑΣΤΑΣΗ ΚΑΙ ΣΥΝΤΗΡΗΣΗ ΠΙΛΑΡΣ ΟΔΙΚΟΥ ΦΩΤΙΣΜΟΥ</t>
  </si>
  <si>
    <t xml:space="preserve"> ΙΔΙΟΙ ΠΟΡΟΙ</t>
  </si>
  <si>
    <t>Α2.ΟΔΟΠΟΙΪΑ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</si>
  <si>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</si>
  <si>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</si>
  <si>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</si>
  <si>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</si>
  <si>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</si>
  <si>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</si>
  <si>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ΣΧΟΛΕΙΩΝ 2022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</si>
  <si>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</si>
  <si>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</si>
  <si>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</si>
  <si>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</si>
  <si>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</si>
  <si>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10.7311.0005</t>
  </si>
  <si>
    <t>30.7413.0016</t>
  </si>
  <si>
    <t xml:space="preserve"> 24.746</t>
  </si>
  <si>
    <t>30.7413.0017</t>
  </si>
  <si>
    <t>15.7411.0002</t>
  </si>
  <si>
    <t>ΠΡΟΓΡΑΜΜΑ ΑΝΤΩΝΗΣ ΤΡΙΤΣΗΣ</t>
  </si>
  <si>
    <t>145.119 (ΕΚΚΡΕΜΕΙ)</t>
  </si>
  <si>
    <t>30.7323.0010</t>
  </si>
  <si>
    <t>207.791       (ΕΚΚΡΕΜΕΙ)</t>
  </si>
  <si>
    <t>30.7413.0018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</si>
  <si>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</si>
  <si>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</si>
  <si>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</si>
  <si>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>ΣΥΝΤΗΡΗΣΗ ΣΧΟΛΙΚΩΝ ΚΤΙΡΙΩΝ 2022</t>
  </si>
  <si>
    <t xml:space="preserve">ΣΑΤΑ 2022 </t>
  </si>
  <si>
    <t>61.7321.0001</t>
  </si>
  <si>
    <t>ΒΙΟΚΛΙΜΑΤΙΚΗ ΑΣΤΙΚΗ ΑΝΑΠΛΑΣΗ ΕΝΟΠΟΙΗΣΗΣ ΚΑΙ ΔΙΑΣΥΝΔΕΣΗΣ ΤΟΥ ΚΠΙΣΝ ΜΕ ΤΟ ΑΝΟΙΚΤΟ ΚΕΝΤΡΟ ΕΜΠΟΡΙΟΥ ΤΟΥ ΔΗΜΟΥ ΚΑΛΛΙΘΕΑΣ</t>
  </si>
  <si>
    <t>ΤΑΜΕΙΟ ΑΝΑΚΑΜΨΗΣ              Απόφαση Ένταξης ΥΠΕΝ/ΓΓΧΣΑΠ/83287/23/10-08-2022</t>
  </si>
  <si>
    <t>ΣΑΤΑ ΣΧΟΛΕΙΩΝ 2023</t>
  </si>
  <si>
    <t>ΠΡΟΓΡΑΜΜΑ ΑΝΤΩΝΗΣ ΤΡΙΤΣΗΣ   (Απόφαση ένταξης ΑΔΑ ΩΑΥ646ΜΤΛ6-ΖΩΣ)</t>
  </si>
  <si>
    <t>15.7321.0001</t>
  </si>
  <si>
    <t>30.7323.0012</t>
  </si>
  <si>
    <t>ΣΑΤΑ 2023</t>
  </si>
  <si>
    <t>ΣΥΝΤΗΡΗΣΗ ΔΙΚΤΥΟΥ ΑΓΩΓΩΝ ΟΜΒΡΙΩΝ ΥΔΑΤΩΝ 2023</t>
  </si>
  <si>
    <t>ΕΔΑΦΟΤΕΧΝΙΚΕΣ ΜΕΛΕΤΕΣ</t>
  </si>
  <si>
    <t>30.7413.0014</t>
  </si>
  <si>
    <t>ΤΕΧΝΙΚΕΣ ΜΕΛΕΤΕΣ ΑΝΟΙΚΤΟΥ ΚΕΝΤΡΟΥ ΕΜΠΟΡΙΟΥ ΔΗΜΟΥ ΚΑΛΛΙΘΕΑΣ</t>
  </si>
  <si>
    <t xml:space="preserve">ΕΣΠΑ  αρ. αποφ. 4280/1442/Α3/28.06.2019         </t>
  </si>
  <si>
    <t>64.7412.0001</t>
  </si>
  <si>
    <t>ΑΝΑΚΑΙΝΙΣΗ ΣΧΟΛΙΚΟΥ  ΠΡΟΠΟΝΗΤΗΡΙΟΥ ΣΤΗΝ ΟΔΟ ΝΙΚ. ΖΕΡΒΟΥ</t>
  </si>
  <si>
    <t>ΠΔΕ ΥΠ.ΕΣ. (ΦΙΛΟΔΗΜΟΣ ΙΙ)</t>
  </si>
  <si>
    <t>64.7331.0001</t>
  </si>
  <si>
    <t>ΥΠΟΥΡΓΕΙΟ ΨΗΦΙΑΚΗΣ ΔΙΑΚΥΒΕΡΝΗΣΗΣ</t>
  </si>
  <si>
    <t>15.7331.0024</t>
  </si>
  <si>
    <t>10.6261.0013</t>
  </si>
  <si>
    <t>15.7413.0002</t>
  </si>
  <si>
    <t>ΑΝΑΚΑΙΝΙΣΗ ΓΙΑ ΤΟΝ ΕΚΣΥΓΧΡΟΝΙΣΜΟ ΤΩΝ ΚΕΠ</t>
  </si>
  <si>
    <t>ΤΕΧΝΙΚΟ ΠΡΟΓΡΑΜΜΑ 2024</t>
  </si>
  <si>
    <t>ΣΥΝΤΗΡΗΣΗ ΚΟΙΝΟΧΡΗΣΤΩΝ ΧΩΡΩΝ</t>
  </si>
  <si>
    <t>ΜΕΛΕΤΕΣ ΠΥΡΑΣΦΑΛΕΙΑΣ ΣΕ ΙΔΙΟΚΤΗΤΑ ΚΑΙ ΜΙΣΘΩΜΕΝΑ ΚΤΙΡΙΑ ΚΑΙ ΕΓΚΑΤΑΣΤΑΣΕΙΣ ΤΟΥ ΔΗΜΟΥ ΚΑΛΛΙΘΕΑΣ</t>
  </si>
  <si>
    <t>ΚΑΤΑΣΚΕΥΗ ΣΥΝΔΕΣΕΩΝ ΑΚΙΝΗΤΩΝ ΜΕ ΤΟ ΔΙΚΤΥΟ ΑΚΑΘΑΡΤΩΝ 2024</t>
  </si>
  <si>
    <t>ΣΥΝΤΗΡΗΣΗ ΔΙΚΤΥΟΥ ΑΓΩΓΩΝ ΟΜΒΡΙΩΝ ΥΔΑΤΩΝ 2024</t>
  </si>
  <si>
    <t>30.7336.016</t>
  </si>
  <si>
    <t>ΔΑΠΑΝΗ 2024</t>
  </si>
  <si>
    <t>ΑΣΦΑΛΤΟΣΤΡΩΣΕΙΣ ΟΔΩΝ 2024</t>
  </si>
  <si>
    <t>ΣΥΝΤΗΡΗΣΗ ΣΧΟΛΙΚΩΝ ΚΤΙΡΙΩΝ 2024</t>
  </si>
  <si>
    <t>ΣΑΤΑ ΣΧΟΛΕΙΩΝ 2024</t>
  </si>
  <si>
    <t>ΣΑΤΑ 2024</t>
  </si>
  <si>
    <t>15.7331.0028</t>
  </si>
  <si>
    <t>30.7323.0014</t>
  </si>
  <si>
    <t>30.7336.0010</t>
  </si>
  <si>
    <t>30.7333.0010</t>
  </si>
  <si>
    <t>30.7312.0011</t>
  </si>
  <si>
    <t>10.7413.0006</t>
  </si>
  <si>
    <t>55.7334.0001</t>
  </si>
  <si>
    <t>ΜΕΛΕΤΗ ΕΦΑΡΜΟΓΗΣ  ΓΙΑ ΤΗΝ ΕΝΕΡΓΕΙΑΚΗ ΑΝΑΒΑΘΜΙΣΗ ΤΩΝ  ΣΧΟΛΙΚΩΝ ΣΥΓΚΡΟΤΗΜΑΤΩΝ 10ου ΓΥΜΝΑΣΙΟΥ-4ου ΛΥΚΕΙΟΥ ΚΑΙ 2ου ΓΥΜΝΑΣΙΟΥ-2ου ΛΥΚΕΙΟΥ</t>
  </si>
  <si>
    <t>Ι.Π.</t>
  </si>
  <si>
    <t>1η ΤΡΟΠΟΠΟΙΗΣΗ ΤΕΧΝΙΚΟΥ ΠΡΟΓΡΑΜΜΑΤΟΣ 2024</t>
  </si>
  <si>
    <t>ΑΝΕΓΕΡΣΗ ΠΟΛΙΤΙΣΤΙΚΟΥ ΚΕΝΤΡΟΥ ΣΤΟ Ο.Τ. 124 ΤΟΥ ΔΗΜΟΥ ΚΑΛΛΙΘΕΑΣ</t>
  </si>
  <si>
    <t>'15.7413.0004</t>
  </si>
  <si>
    <t xml:space="preserve">          ΣΑΤΑ (π.ε.)                  </t>
  </si>
  <si>
    <t>ΔΙΑΜΟΡΦΩΣΗ ΕΠΙΓΕΙΟΥ ΧΩΡΟΥ ΣΤΟ Ο.Τ. 116 ΤΟΥ ΔΗΜΟΥ ΚΑΛΛΙΘΕΑΣ</t>
  </si>
  <si>
    <t>ΑΝΑΚΑΤΑΣΚΕΥΗ ΚΑΤΕΣΤΡΑΜΜΕΝΩΝ ΠΕΖΟΔΡΟΜΙΩΝ</t>
  </si>
  <si>
    <t>ΤΟΠΙΚΕΣ ΑΠΟΚΑΤΑΣΤΑΣΕΙΣ ΦΘΟΡΩΝ ΟΔΟΣΤΡΩΜΑΤΩΝ</t>
  </si>
  <si>
    <t>ΜΕΛΕΤΗ ΑΝΑΠΛΑΣΗΣ ΠΛΑΤΕΙΑΣ ΚΥΠΡΟΥ</t>
  </si>
  <si>
    <t>30.7333.0011</t>
  </si>
  <si>
    <t>30.7322.0005</t>
  </si>
  <si>
    <t>30.7334.0001</t>
  </si>
  <si>
    <t>ΣΑΤΑ π.ε.</t>
  </si>
  <si>
    <t>30.7413.0020</t>
  </si>
  <si>
    <t>ΣΥΝΤΗΡΗΣΗ  ΦΩΤΙΣΜΟΥ  ΠΛΑΤΕΙΑΣ ΙΕΡΟΥ ΝΑΟΥ ΑΓ. ΝΙΚΟΛΑΟΥ</t>
  </si>
  <si>
    <t>30.7333.0012</t>
  </si>
  <si>
    <t>ΣΥΝΤΗΡΗΣΗ ΔΗΜΟΤΙΚΟΥ ΦΩΤΙΣΜΟΥ</t>
  </si>
  <si>
    <t>30.7333.0013</t>
  </si>
  <si>
    <t xml:space="preserve">ΣΑΤΑ ΣΧΟΛΕΙΩΝ 2021 </t>
  </si>
  <si>
    <t>Καλλιθέα 21/02/2024</t>
  </si>
  <si>
    <t>ΣΑΤΑ Π.Ε.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</si>
</sst>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.0"/>
    <numFmt numFmtId="175" formatCode="#,##0.0\ _Δ_ρ_χ;[Red]\-#,##0.0\ _Δ_ρ_χ"/>
    <numFmt numFmtId="176" formatCode="0.0"/>
    <numFmt numFmtId="177" formatCode="0.00000"/>
    <numFmt numFmtId="178" formatCode="0.0000"/>
    <numFmt numFmtId="179" formatCode="0.000"/>
    <numFmt numFmtId="180" formatCode="#,##0.000\ _Δ_ρ_χ;[Red]\-#,##0.000\ _Δ_ρ_χ"/>
    <numFmt numFmtId="181" formatCode="#,##0.00\ [$€-1];[Red]\-#,##0.00\ [$€-1]"/>
    <numFmt numFmtId="182" formatCode="mmm\-yyyy"/>
    <numFmt numFmtId="183" formatCode="d/m"/>
    <numFmt numFmtId="184" formatCode="dd/mm/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-408]dddd\,\ d\ mmmm\ yyyy"/>
    <numFmt numFmtId="189" formatCode="[$-408]h:mm:ss\ AM/PM"/>
    <numFmt numFmtId="190" formatCode="#,##0.0\ _€;[Red]\-#,##0.0\ _€"/>
    <numFmt numFmtId="191" formatCode="#,##0.00_);\-#,##0.00"/>
    <numFmt numFmtId="192" formatCode="&quot;Ναι&quot;;&quot;Ναι&quot;;&quot;Όχι&quot;"/>
    <numFmt numFmtId="193" formatCode="&quot;Ενεργό&quot;;&quot;Ενεργό&quot;;&quot;Ανενεργό&quot;"/>
    <numFmt numFmtId="194" formatCode="[$€-2]\ #,##0.00_);[Red]\([$€-2]\ 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6"/>
      <name val="Arial"/>
      <family val="2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8" borderId="1" applyNumberFormat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38" fontId="6" fillId="0" borderId="10" xfId="50" applyFont="1" applyBorder="1" applyAlignment="1">
      <alignment horizontal="right" vertical="center" wrapText="1"/>
    </xf>
    <xf numFmtId="38" fontId="6" fillId="0" borderId="13" xfId="5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right"/>
    </xf>
    <xf numFmtId="3" fontId="6" fillId="0" borderId="16" xfId="49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 quotePrefix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quotePrefix="1">
      <alignment horizontal="center" vertical="center" wrapText="1"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quotePrefix="1">
      <alignment horizontal="right"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3" borderId="10" xfId="0" applyNumberFormat="1" applyFont="1" applyFill="1" applyBorder="1" applyAlignment="1" quotePrefix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 quotePrefix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0" xfId="0" applyNumberFormat="1" applyFont="1" applyFill="1" applyBorder="1" applyAlignment="1" quotePrefix="1">
      <alignment horizontal="center" vertical="center" wrapText="1"/>
    </xf>
    <xf numFmtId="0" fontId="7" fillId="33" borderId="15" xfId="0" applyFont="1" applyFill="1" applyBorder="1" applyAlignment="1" quotePrefix="1">
      <alignment horizontal="center" vertical="center"/>
    </xf>
    <xf numFmtId="0" fontId="7" fillId="33" borderId="10" xfId="0" applyNumberFormat="1" applyFont="1" applyFill="1" applyBorder="1" applyAlignment="1" quotePrefix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3" fontId="7" fillId="33" borderId="0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7" fillId="33" borderId="0" xfId="0" applyFont="1" applyFill="1" applyBorder="1" applyAlignment="1">
      <alignment wrapText="1"/>
    </xf>
    <xf numFmtId="3" fontId="7" fillId="33" borderId="0" xfId="0" applyNumberFormat="1" applyFont="1" applyFill="1" applyBorder="1" applyAlignment="1" quotePrefix="1">
      <alignment horizontal="center" vertical="center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Alignment="1">
      <alignment horizontal="right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 quotePrefix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49" fontId="7" fillId="33" borderId="24" xfId="0" applyNumberFormat="1" applyFont="1" applyFill="1" applyBorder="1" applyAlignment="1" quotePrefix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49" fontId="7" fillId="33" borderId="20" xfId="0" applyNumberFormat="1" applyFont="1" applyFill="1" applyBorder="1" applyAlignment="1" quotePrefix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wrapText="1"/>
    </xf>
    <xf numFmtId="3" fontId="7" fillId="33" borderId="0" xfId="0" applyNumberFormat="1" applyFont="1" applyFill="1" applyBorder="1" applyAlignment="1" quotePrefix="1">
      <alignment horizontal="center" vertical="center" wrapText="1"/>
    </xf>
    <xf numFmtId="3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4" fontId="7" fillId="33" borderId="0" xfId="0" applyNumberFormat="1" applyFont="1" applyFill="1" applyBorder="1" applyAlignment="1">
      <alignment horizontal="center" wrapText="1"/>
    </xf>
    <xf numFmtId="49" fontId="7" fillId="33" borderId="27" xfId="0" applyNumberFormat="1" applyFont="1" applyFill="1" applyBorder="1" applyAlignment="1" quotePrefix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 quotePrefix="1">
      <alignment horizontal="center" vertical="center" wrapText="1"/>
    </xf>
    <xf numFmtId="4" fontId="16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 quotePrefix="1">
      <alignment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 quotePrefix="1">
      <alignment horizontal="center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3" fontId="7" fillId="33" borderId="22" xfId="0" applyNumberFormat="1" applyFont="1" applyFill="1" applyBorder="1" applyAlignment="1" quotePrefix="1">
      <alignment horizontal="center" vertical="center" wrapText="1"/>
    </xf>
    <xf numFmtId="3" fontId="7" fillId="33" borderId="21" xfId="0" applyNumberFormat="1" applyFont="1" applyFill="1" applyBorder="1" applyAlignment="1" quotePrefix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 quotePrefix="1">
      <alignment horizontal="center" vertical="center"/>
    </xf>
    <xf numFmtId="4" fontId="7" fillId="33" borderId="22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 quotePrefix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 quotePrefix="1">
      <alignment horizontal="center" vertical="center" wrapText="1"/>
    </xf>
    <xf numFmtId="3" fontId="7" fillId="33" borderId="21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7" fillId="33" borderId="23" xfId="0" applyNumberFormat="1" applyFont="1" applyFill="1" applyBorder="1" applyAlignment="1" quotePrefix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 quotePrefix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3" fontId="7" fillId="11" borderId="10" xfId="0" applyNumberFormat="1" applyFont="1" applyFill="1" applyBorder="1" applyAlignment="1">
      <alignment horizontal="center" vertical="center" wrapText="1"/>
    </xf>
    <xf numFmtId="49" fontId="7" fillId="11" borderId="10" xfId="0" applyNumberFormat="1" applyFont="1" applyFill="1" applyBorder="1" applyAlignment="1" quotePrefix="1">
      <alignment horizontal="center" vertical="center"/>
    </xf>
    <xf numFmtId="3" fontId="7" fillId="11" borderId="10" xfId="0" applyNumberFormat="1" applyFont="1" applyFill="1" applyBorder="1" applyAlignment="1" quotePrefix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 quotePrefix="1">
      <alignment horizontal="center" vertical="center"/>
    </xf>
    <xf numFmtId="0" fontId="7" fillId="11" borderId="10" xfId="0" applyFont="1" applyFill="1" applyBorder="1" applyAlignment="1">
      <alignment horizontal="left" vertical="center" wrapText="1"/>
    </xf>
    <xf numFmtId="3" fontId="7" fillId="11" borderId="10" xfId="0" applyNumberFormat="1" applyFont="1" applyFill="1" applyBorder="1" applyAlignment="1">
      <alignment horizontal="center" vertical="center"/>
    </xf>
    <xf numFmtId="49" fontId="7" fillId="11" borderId="10" xfId="0" applyNumberFormat="1" applyFont="1" applyFill="1" applyBorder="1" applyAlignment="1" quotePrefix="1">
      <alignment horizontal="center" vertical="center" wrapText="1"/>
    </xf>
    <xf numFmtId="3" fontId="7" fillId="11" borderId="10" xfId="0" applyNumberFormat="1" applyFont="1" applyFill="1" applyBorder="1" applyAlignment="1">
      <alignment horizontal="right" vertical="center"/>
    </xf>
    <xf numFmtId="4" fontId="7" fillId="11" borderId="22" xfId="0" applyNumberFormat="1" applyFont="1" applyFill="1" applyBorder="1" applyAlignment="1">
      <alignment horizontal="center" vertical="center" wrapText="1"/>
    </xf>
    <xf numFmtId="49" fontId="7" fillId="11" borderId="10" xfId="0" applyNumberFormat="1" applyFont="1" applyFill="1" applyBorder="1" applyAlignment="1" quotePrefix="1">
      <alignment horizontal="center" vertical="center" wrapText="1"/>
    </xf>
    <xf numFmtId="4" fontId="7" fillId="11" borderId="10" xfId="0" applyNumberFormat="1" applyFont="1" applyFill="1" applyBorder="1" applyAlignment="1" quotePrefix="1">
      <alignment horizontal="right" vertical="center" wrapText="1"/>
    </xf>
    <xf numFmtId="3" fontId="7" fillId="11" borderId="10" xfId="0" applyNumberFormat="1" applyFont="1" applyFill="1" applyBorder="1" applyAlignment="1" quotePrefix="1">
      <alignment horizontal="center" vertical="center" wrapText="1"/>
    </xf>
    <xf numFmtId="4" fontId="7" fillId="11" borderId="10" xfId="0" applyNumberFormat="1" applyFont="1" applyFill="1" applyBorder="1" applyAlignment="1">
      <alignment horizontal="center" vertical="center"/>
    </xf>
    <xf numFmtId="3" fontId="7" fillId="11" borderId="10" xfId="0" applyNumberFormat="1" applyFont="1" applyFill="1" applyBorder="1" applyAlignment="1">
      <alignment horizontal="center" vertical="center"/>
    </xf>
    <xf numFmtId="3" fontId="7" fillId="11" borderId="22" xfId="0" applyNumberFormat="1" applyFont="1" applyFill="1" applyBorder="1" applyAlignment="1">
      <alignment horizontal="center" vertical="center"/>
    </xf>
    <xf numFmtId="3" fontId="7" fillId="11" borderId="23" xfId="0" applyNumberFormat="1" applyFont="1" applyFill="1" applyBorder="1" applyAlignment="1">
      <alignment horizontal="right" vertical="center"/>
    </xf>
    <xf numFmtId="3" fontId="7" fillId="33" borderId="28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 quotePrefix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 quotePrefix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right" vertical="center"/>
    </xf>
    <xf numFmtId="49" fontId="7" fillId="33" borderId="26" xfId="0" applyNumberFormat="1" applyFont="1" applyFill="1" applyBorder="1" applyAlignment="1" quotePrefix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3" fontId="7" fillId="11" borderId="22" xfId="0" applyNumberFormat="1" applyFont="1" applyFill="1" applyBorder="1" applyAlignment="1" quotePrefix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0" fontId="7" fillId="12" borderId="10" xfId="0" applyFont="1" applyFill="1" applyBorder="1" applyAlignment="1">
      <alignment horizontal="center" vertical="center" wrapText="1"/>
    </xf>
    <xf numFmtId="49" fontId="7" fillId="12" borderId="10" xfId="0" applyNumberFormat="1" applyFont="1" applyFill="1" applyBorder="1" applyAlignment="1" quotePrefix="1">
      <alignment horizontal="center" vertical="center"/>
    </xf>
    <xf numFmtId="3" fontId="7" fillId="12" borderId="10" xfId="0" applyNumberFormat="1" applyFont="1" applyFill="1" applyBorder="1" applyAlignment="1" quotePrefix="1">
      <alignment horizontal="center" vertical="center" wrapText="1"/>
    </xf>
    <xf numFmtId="3" fontId="7" fillId="12" borderId="10" xfId="0" applyNumberFormat="1" applyFont="1" applyFill="1" applyBorder="1" applyAlignment="1">
      <alignment horizontal="center" vertical="center"/>
    </xf>
    <xf numFmtId="49" fontId="7" fillId="12" borderId="10" xfId="0" applyNumberFormat="1" applyFont="1" applyFill="1" applyBorder="1" applyAlignment="1" quotePrefix="1">
      <alignment horizontal="center" vertical="center" wrapText="1"/>
    </xf>
    <xf numFmtId="3" fontId="7" fillId="12" borderId="10" xfId="0" applyNumberFormat="1" applyFont="1" applyFill="1" applyBorder="1" applyAlignment="1">
      <alignment horizontal="right" vertical="center"/>
    </xf>
    <xf numFmtId="3" fontId="7" fillId="12" borderId="10" xfId="0" applyNumberFormat="1" applyFont="1" applyFill="1" applyBorder="1" applyAlignment="1">
      <alignment vertical="center"/>
    </xf>
    <xf numFmtId="0" fontId="7" fillId="12" borderId="22" xfId="0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 quotePrefix="1">
      <alignment horizontal="center" vertical="center" wrapText="1"/>
    </xf>
    <xf numFmtId="49" fontId="7" fillId="12" borderId="22" xfId="0" applyNumberFormat="1" applyFont="1" applyFill="1" applyBorder="1" applyAlignment="1" quotePrefix="1">
      <alignment horizontal="center" vertical="center" wrapText="1"/>
    </xf>
    <xf numFmtId="3" fontId="7" fillId="12" borderId="22" xfId="0" applyNumberFormat="1" applyFont="1" applyFill="1" applyBorder="1" applyAlignment="1">
      <alignment horizontal="right" vertical="center"/>
    </xf>
    <xf numFmtId="3" fontId="7" fillId="12" borderId="22" xfId="0" applyNumberFormat="1" applyFont="1" applyFill="1" applyBorder="1" applyAlignment="1">
      <alignment horizontal="right" vertical="center" wrapText="1"/>
    </xf>
    <xf numFmtId="1" fontId="7" fillId="12" borderId="10" xfId="0" applyNumberFormat="1" applyFont="1" applyFill="1" applyBorder="1" applyAlignment="1">
      <alignment horizontal="center" vertical="center" wrapText="1"/>
    </xf>
    <xf numFmtId="3" fontId="7" fillId="12" borderId="10" xfId="0" applyNumberFormat="1" applyFont="1" applyFill="1" applyBorder="1" applyAlignment="1" quotePrefix="1">
      <alignment horizontal="center" vertical="center"/>
    </xf>
    <xf numFmtId="3" fontId="7" fillId="12" borderId="10" xfId="0" applyNumberFormat="1" applyFont="1" applyFill="1" applyBorder="1" applyAlignment="1">
      <alignment vertical="center" wrapText="1"/>
    </xf>
    <xf numFmtId="1" fontId="9" fillId="33" borderId="15" xfId="0" applyNumberFormat="1" applyFont="1" applyFill="1" applyBorder="1" applyAlignment="1">
      <alignment horizontal="right" vertical="center" wrapText="1"/>
    </xf>
    <xf numFmtId="1" fontId="9" fillId="33" borderId="26" xfId="0" applyNumberFormat="1" applyFont="1" applyFill="1" applyBorder="1" applyAlignment="1">
      <alignment horizontal="right" vertical="center" wrapText="1"/>
    </xf>
    <xf numFmtId="1" fontId="9" fillId="33" borderId="27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17" borderId="22" xfId="0" applyNumberFormat="1" applyFont="1" applyFill="1" applyBorder="1" applyAlignment="1" quotePrefix="1">
      <alignment horizontal="center" vertical="center" wrapText="1"/>
    </xf>
    <xf numFmtId="3" fontId="7" fillId="17" borderId="21" xfId="0" applyNumberFormat="1" applyFont="1" applyFill="1" applyBorder="1" applyAlignment="1" quotePrefix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3" fontId="7" fillId="11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 quotePrefix="1">
      <alignment horizontal="center" vertical="center"/>
    </xf>
    <xf numFmtId="49" fontId="7" fillId="33" borderId="21" xfId="0" applyNumberFormat="1" applyFont="1" applyFill="1" applyBorder="1" applyAlignment="1" quotePrefix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 quotePrefix="1">
      <alignment horizontal="center" vertical="center" wrapText="1"/>
    </xf>
    <xf numFmtId="49" fontId="7" fillId="33" borderId="23" xfId="0" applyNumberFormat="1" applyFont="1" applyFill="1" applyBorder="1" applyAlignment="1" quotePrefix="1">
      <alignment horizontal="center" vertical="center" wrapText="1"/>
    </xf>
    <xf numFmtId="49" fontId="7" fillId="33" borderId="21" xfId="0" applyNumberFormat="1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3" fontId="7" fillId="33" borderId="22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left" vertical="center" wrapText="1"/>
    </xf>
    <xf numFmtId="0" fontId="7" fillId="17" borderId="28" xfId="0" applyFont="1" applyFill="1" applyBorder="1" applyAlignment="1">
      <alignment horizontal="left" vertical="center" wrapText="1"/>
    </xf>
    <xf numFmtId="0" fontId="7" fillId="17" borderId="17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49" fontId="7" fillId="17" borderId="29" xfId="0" applyNumberFormat="1" applyFont="1" applyFill="1" applyBorder="1" applyAlignment="1" quotePrefix="1">
      <alignment horizontal="center" vertical="center" wrapText="1"/>
    </xf>
    <xf numFmtId="49" fontId="7" fillId="17" borderId="30" xfId="0" applyNumberFormat="1" applyFont="1" applyFill="1" applyBorder="1" applyAlignment="1" quotePrefix="1">
      <alignment horizontal="center" vertical="center" wrapText="1"/>
    </xf>
    <xf numFmtId="49" fontId="7" fillId="17" borderId="31" xfId="0" applyNumberFormat="1" applyFont="1" applyFill="1" applyBorder="1" applyAlignment="1" quotePrefix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0" fontId="7" fillId="17" borderId="22" xfId="0" applyFont="1" applyFill="1" applyBorder="1" applyAlignment="1">
      <alignment horizontal="left" vertical="center" wrapText="1"/>
    </xf>
    <xf numFmtId="0" fontId="7" fillId="17" borderId="21" xfId="0" applyFont="1" applyFill="1" applyBorder="1" applyAlignment="1">
      <alignment horizontal="left" vertical="center" wrapText="1"/>
    </xf>
    <xf numFmtId="49" fontId="7" fillId="17" borderId="22" xfId="0" applyNumberFormat="1" applyFont="1" applyFill="1" applyBorder="1" applyAlignment="1" quotePrefix="1">
      <alignment horizontal="center" vertical="center" wrapText="1"/>
    </xf>
    <xf numFmtId="49" fontId="7" fillId="17" borderId="21" xfId="0" applyNumberFormat="1" applyFont="1" applyFill="1" applyBorder="1" applyAlignment="1" quotePrefix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7" fillId="11" borderId="22" xfId="0" applyNumberFormat="1" applyFont="1" applyFill="1" applyBorder="1" applyAlignment="1">
      <alignment horizontal="right" vertical="center" wrapText="1"/>
    </xf>
    <xf numFmtId="3" fontId="7" fillId="11" borderId="21" xfId="0" applyNumberFormat="1" applyFont="1" applyFill="1" applyBorder="1" applyAlignment="1">
      <alignment horizontal="right" vertical="center" wrapText="1"/>
    </xf>
    <xf numFmtId="49" fontId="7" fillId="33" borderId="22" xfId="0" applyNumberFormat="1" applyFont="1" applyFill="1" applyBorder="1" applyAlignment="1" quotePrefix="1">
      <alignment horizontal="center" vertical="center" wrapText="1"/>
    </xf>
    <xf numFmtId="49" fontId="7" fillId="33" borderId="21" xfId="0" applyNumberFormat="1" applyFont="1" applyFill="1" applyBorder="1" applyAlignment="1" quotePrefix="1">
      <alignment horizontal="center" vertical="center" wrapText="1"/>
    </xf>
    <xf numFmtId="3" fontId="7" fillId="33" borderId="22" xfId="0" applyNumberFormat="1" applyFont="1" applyFill="1" applyBorder="1" applyAlignment="1" quotePrefix="1">
      <alignment horizontal="center" vertical="center" wrapText="1"/>
    </xf>
    <xf numFmtId="3" fontId="7" fillId="33" borderId="23" xfId="0" applyNumberFormat="1" applyFont="1" applyFill="1" applyBorder="1" applyAlignment="1" quotePrefix="1">
      <alignment horizontal="center" vertical="center" wrapText="1"/>
    </xf>
    <xf numFmtId="3" fontId="7" fillId="33" borderId="21" xfId="0" applyNumberFormat="1" applyFont="1" applyFill="1" applyBorder="1" applyAlignment="1" quotePrefix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 quotePrefix="1">
      <alignment horizontal="center" vertical="center" wrapText="1"/>
    </xf>
    <xf numFmtId="0" fontId="4" fillId="33" borderId="26" xfId="0" applyNumberFormat="1" applyFont="1" applyFill="1" applyBorder="1" applyAlignment="1" quotePrefix="1">
      <alignment horizontal="center" vertical="center" wrapText="1"/>
    </xf>
    <xf numFmtId="0" fontId="4" fillId="33" borderId="27" xfId="0" applyNumberFormat="1" applyFont="1" applyFill="1" applyBorder="1" applyAlignment="1" quotePrefix="1">
      <alignment horizontal="center" vertical="center" wrapText="1"/>
    </xf>
    <xf numFmtId="0" fontId="7" fillId="33" borderId="15" xfId="0" applyNumberFormat="1" applyFont="1" applyFill="1" applyBorder="1" applyAlignment="1" quotePrefix="1">
      <alignment horizontal="center" vertical="center" wrapText="1"/>
    </xf>
    <xf numFmtId="0" fontId="7" fillId="33" borderId="26" xfId="0" applyNumberFormat="1" applyFont="1" applyFill="1" applyBorder="1" applyAlignment="1" quotePrefix="1">
      <alignment horizontal="center" vertical="center" wrapText="1"/>
    </xf>
    <xf numFmtId="0" fontId="7" fillId="33" borderId="27" xfId="0" applyNumberFormat="1" applyFont="1" applyFill="1" applyBorder="1" applyAlignment="1" quotePrefix="1">
      <alignment horizontal="center" vertical="center" wrapText="1"/>
    </xf>
    <xf numFmtId="49" fontId="7" fillId="33" borderId="22" xfId="0" applyNumberFormat="1" applyFont="1" applyFill="1" applyBorder="1" applyAlignment="1" quotePrefix="1">
      <alignment horizontal="left" vertical="center" wrapText="1"/>
    </xf>
    <xf numFmtId="49" fontId="7" fillId="33" borderId="21" xfId="0" applyNumberFormat="1" applyFont="1" applyFill="1" applyBorder="1" applyAlignment="1" quotePrefix="1">
      <alignment horizontal="left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17" borderId="22" xfId="0" applyFont="1" applyFill="1" applyBorder="1" applyAlignment="1">
      <alignment horizontal="center" vertical="center" wrapText="1"/>
    </xf>
    <xf numFmtId="0" fontId="7" fillId="17" borderId="21" xfId="0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 quotePrefix="1">
      <alignment horizontal="center" vertical="center" wrapText="1"/>
    </xf>
    <xf numFmtId="0" fontId="4" fillId="33" borderId="24" xfId="0" applyNumberFormat="1" applyFont="1" applyFill="1" applyBorder="1" applyAlignment="1" quotePrefix="1">
      <alignment horizontal="center" vertical="center" wrapText="1"/>
    </xf>
    <xf numFmtId="0" fontId="4" fillId="33" borderId="29" xfId="0" applyNumberFormat="1" applyFont="1" applyFill="1" applyBorder="1" applyAlignment="1" quotePrefix="1">
      <alignment horizontal="center" vertical="center" wrapText="1"/>
    </xf>
    <xf numFmtId="0" fontId="4" fillId="33" borderId="17" xfId="0" applyNumberFormat="1" applyFont="1" applyFill="1" applyBorder="1" applyAlignment="1" quotePrefix="1">
      <alignment horizontal="center" vertical="center" wrapText="1"/>
    </xf>
    <xf numFmtId="0" fontId="4" fillId="33" borderId="20" xfId="0" applyNumberFormat="1" applyFont="1" applyFill="1" applyBorder="1" applyAlignment="1" quotePrefix="1">
      <alignment horizontal="center" vertical="center" wrapText="1"/>
    </xf>
    <xf numFmtId="0" fontId="4" fillId="33" borderId="31" xfId="0" applyNumberFormat="1" applyFont="1" applyFill="1" applyBorder="1" applyAlignment="1" quotePrefix="1">
      <alignment horizontal="center" vertical="center" wrapText="1"/>
    </xf>
    <xf numFmtId="49" fontId="7" fillId="12" borderId="29" xfId="0" applyNumberFormat="1" applyFont="1" applyFill="1" applyBorder="1" applyAlignment="1" quotePrefix="1">
      <alignment horizontal="center" vertical="center" wrapText="1"/>
    </xf>
    <xf numFmtId="49" fontId="7" fillId="12" borderId="30" xfId="0" applyNumberFormat="1" applyFont="1" applyFill="1" applyBorder="1" applyAlignment="1" quotePrefix="1">
      <alignment horizontal="center" vertical="center" wrapText="1"/>
    </xf>
    <xf numFmtId="49" fontId="7" fillId="12" borderId="31" xfId="0" applyNumberFormat="1" applyFont="1" applyFill="1" applyBorder="1" applyAlignment="1" quotePrefix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/>
    </xf>
    <xf numFmtId="3" fontId="7" fillId="12" borderId="23" xfId="0" applyNumberFormat="1" applyFont="1" applyFill="1" applyBorder="1" applyAlignment="1">
      <alignment horizontal="center" vertical="center"/>
    </xf>
    <xf numFmtId="3" fontId="7" fillId="12" borderId="21" xfId="0" applyNumberFormat="1" applyFont="1" applyFill="1" applyBorder="1" applyAlignment="1">
      <alignment horizontal="center" vertical="center"/>
    </xf>
    <xf numFmtId="3" fontId="7" fillId="12" borderId="22" xfId="0" applyNumberFormat="1" applyFont="1" applyFill="1" applyBorder="1" applyAlignment="1">
      <alignment horizontal="right" vertical="center" wrapText="1"/>
    </xf>
    <xf numFmtId="3" fontId="7" fillId="12" borderId="23" xfId="0" applyNumberFormat="1" applyFont="1" applyFill="1" applyBorder="1" applyAlignment="1">
      <alignment horizontal="right" vertical="center" wrapText="1"/>
    </xf>
    <xf numFmtId="3" fontId="7" fillId="12" borderId="21" xfId="0" applyNumberFormat="1" applyFont="1" applyFill="1" applyBorder="1" applyAlignment="1">
      <alignment horizontal="right" vertical="center" wrapText="1"/>
    </xf>
    <xf numFmtId="4" fontId="9" fillId="33" borderId="15" xfId="0" applyNumberFormat="1" applyFont="1" applyFill="1" applyBorder="1" applyAlignment="1">
      <alignment horizontal="right" vertical="center" wrapText="1"/>
    </xf>
    <xf numFmtId="4" fontId="9" fillId="33" borderId="26" xfId="0" applyNumberFormat="1" applyFont="1" applyFill="1" applyBorder="1" applyAlignment="1">
      <alignment horizontal="right" vertical="center" wrapText="1"/>
    </xf>
    <xf numFmtId="4" fontId="9" fillId="33" borderId="27" xfId="0" applyNumberFormat="1" applyFont="1" applyFill="1" applyBorder="1" applyAlignment="1">
      <alignment horizontal="right" vertical="center" wrapText="1"/>
    </xf>
    <xf numFmtId="1" fontId="12" fillId="33" borderId="15" xfId="0" applyNumberFormat="1" applyFont="1" applyFill="1" applyBorder="1" applyAlignment="1">
      <alignment horizontal="center" vertical="center" wrapText="1"/>
    </xf>
    <xf numFmtId="1" fontId="12" fillId="33" borderId="26" xfId="0" applyNumberFormat="1" applyFont="1" applyFill="1" applyBorder="1" applyAlignment="1">
      <alignment horizontal="center" vertical="center" wrapText="1"/>
    </xf>
    <xf numFmtId="1" fontId="12" fillId="33" borderId="27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 quotePrefix="1">
      <alignment horizontal="center" vertical="center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49" fontId="7" fillId="11" borderId="22" xfId="0" applyNumberFormat="1" applyFont="1" applyFill="1" applyBorder="1" applyAlignment="1" quotePrefix="1">
      <alignment horizontal="center" vertical="center" wrapText="1"/>
    </xf>
    <xf numFmtId="49" fontId="7" fillId="11" borderId="23" xfId="0" applyNumberFormat="1" applyFont="1" applyFill="1" applyBorder="1" applyAlignment="1" quotePrefix="1">
      <alignment horizontal="center" vertical="center" wrapText="1"/>
    </xf>
    <xf numFmtId="49" fontId="7" fillId="11" borderId="21" xfId="0" applyNumberFormat="1" applyFont="1" applyFill="1" applyBorder="1" applyAlignment="1" quotePrefix="1">
      <alignment horizontal="center" vertical="center" wrapText="1"/>
    </xf>
    <xf numFmtId="4" fontId="7" fillId="11" borderId="22" xfId="0" applyNumberFormat="1" applyFont="1" applyFill="1" applyBorder="1" applyAlignment="1" quotePrefix="1">
      <alignment horizontal="center" vertical="center" wrapText="1"/>
    </xf>
    <xf numFmtId="4" fontId="7" fillId="11" borderId="23" xfId="0" applyNumberFormat="1" applyFont="1" applyFill="1" applyBorder="1" applyAlignment="1" quotePrefix="1">
      <alignment horizontal="center" vertical="center" wrapText="1"/>
    </xf>
    <xf numFmtId="4" fontId="7" fillId="11" borderId="21" xfId="0" applyNumberFormat="1" applyFont="1" applyFill="1" applyBorder="1" applyAlignment="1" quotePrefix="1">
      <alignment horizontal="center" vertical="center" wrapText="1"/>
    </xf>
    <xf numFmtId="3" fontId="7" fillId="11" borderId="22" xfId="0" applyNumberFormat="1" applyFont="1" applyFill="1" applyBorder="1" applyAlignment="1">
      <alignment horizontal="center" vertical="center" wrapText="1"/>
    </xf>
    <xf numFmtId="3" fontId="7" fillId="11" borderId="23" xfId="0" applyNumberFormat="1" applyFont="1" applyFill="1" applyBorder="1" applyAlignment="1">
      <alignment horizontal="center" vertical="center" wrapText="1"/>
    </xf>
    <xf numFmtId="3" fontId="7" fillId="11" borderId="2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16535400"/>
          <a:ext cx="1028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09600" y="2034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9.140625" style="112" customWidth="1"/>
    <col min="2" max="2" width="4.421875" style="75" customWidth="1"/>
    <col min="3" max="3" width="67.421875" style="76" customWidth="1"/>
    <col min="4" max="4" width="24.00390625" style="77" customWidth="1"/>
    <col min="5" max="5" width="0.42578125" style="78" customWidth="1"/>
    <col min="6" max="6" width="17.57421875" style="79" customWidth="1"/>
    <col min="7" max="7" width="17.57421875" style="78" customWidth="1"/>
    <col min="8" max="8" width="24.57421875" style="80" customWidth="1"/>
    <col min="9" max="9" width="21.421875" style="81" customWidth="1"/>
    <col min="10" max="10" width="9.7109375" style="101" customWidth="1"/>
    <col min="11" max="11" width="21.28125" style="101" customWidth="1"/>
    <col min="12" max="14" width="18.421875" style="101" customWidth="1"/>
    <col min="15" max="15" width="17.57421875" style="123" customWidth="1"/>
    <col min="16" max="16" width="18.421875" style="101" customWidth="1"/>
    <col min="17" max="30" width="18.421875" style="112" customWidth="1"/>
    <col min="31" max="16384" width="9.140625" style="112" customWidth="1"/>
  </cols>
  <sheetData>
    <row r="1" spans="1:20" s="98" customFormat="1" ht="23.25" customHeight="1">
      <c r="A1" s="271" t="s">
        <v>148</v>
      </c>
      <c r="B1" s="271"/>
      <c r="C1" s="271"/>
      <c r="D1" s="271"/>
      <c r="E1" s="271"/>
      <c r="F1" s="271"/>
      <c r="G1" s="271"/>
      <c r="H1" s="271"/>
      <c r="I1" s="271"/>
      <c r="J1" s="94"/>
      <c r="K1" s="94"/>
      <c r="L1" s="94"/>
      <c r="M1" s="94"/>
      <c r="N1" s="95"/>
      <c r="O1" s="95"/>
      <c r="P1" s="96"/>
      <c r="Q1" s="96"/>
      <c r="R1" s="96"/>
      <c r="S1" s="96"/>
      <c r="T1" s="96"/>
    </row>
    <row r="2" spans="1:20" s="98" customFormat="1" ht="23.25" customHeight="1">
      <c r="A2" s="271"/>
      <c r="B2" s="271"/>
      <c r="C2" s="271"/>
      <c r="D2" s="271"/>
      <c r="E2" s="271"/>
      <c r="F2" s="271"/>
      <c r="G2" s="271"/>
      <c r="H2" s="271"/>
      <c r="I2" s="271"/>
      <c r="J2" s="94"/>
      <c r="K2" s="94"/>
      <c r="L2" s="94"/>
      <c r="M2" s="94"/>
      <c r="N2" s="95"/>
      <c r="O2" s="95"/>
      <c r="P2" s="96"/>
      <c r="Q2" s="96"/>
      <c r="R2" s="96"/>
      <c r="S2" s="97"/>
      <c r="T2" s="96"/>
    </row>
    <row r="3" spans="2:15" s="99" customFormat="1" ht="30.75" customHeight="1">
      <c r="B3" s="286" t="s">
        <v>0</v>
      </c>
      <c r="C3" s="294" t="s">
        <v>3</v>
      </c>
      <c r="D3" s="294" t="s">
        <v>5</v>
      </c>
      <c r="E3" s="315" t="s">
        <v>23</v>
      </c>
      <c r="F3" s="298" t="s">
        <v>24</v>
      </c>
      <c r="G3" s="315" t="s">
        <v>22</v>
      </c>
      <c r="H3" s="298" t="s">
        <v>36</v>
      </c>
      <c r="I3" s="297" t="s">
        <v>134</v>
      </c>
      <c r="J3" s="100"/>
      <c r="K3" s="100"/>
      <c r="O3" s="314"/>
    </row>
    <row r="4" spans="2:15" s="101" customFormat="1" ht="11.25" customHeight="1">
      <c r="B4" s="287"/>
      <c r="C4" s="294"/>
      <c r="D4" s="294"/>
      <c r="E4" s="315"/>
      <c r="F4" s="298"/>
      <c r="G4" s="315"/>
      <c r="H4" s="298"/>
      <c r="I4" s="297"/>
      <c r="O4" s="314"/>
    </row>
    <row r="5" spans="2:9" s="101" customFormat="1" ht="25.5" customHeight="1">
      <c r="B5" s="71"/>
      <c r="C5" s="62" t="s">
        <v>7</v>
      </c>
      <c r="D5" s="296"/>
      <c r="E5" s="296"/>
      <c r="F5" s="296"/>
      <c r="G5" s="296"/>
      <c r="H5" s="296"/>
      <c r="I5" s="296"/>
    </row>
    <row r="6" spans="2:9" s="101" customFormat="1" ht="24.75" customHeight="1">
      <c r="B6" s="71"/>
      <c r="C6" s="57" t="s">
        <v>21</v>
      </c>
      <c r="D6" s="296"/>
      <c r="E6" s="296"/>
      <c r="F6" s="296"/>
      <c r="G6" s="296"/>
      <c r="H6" s="296"/>
      <c r="I6" s="296"/>
    </row>
    <row r="7" spans="2:16" s="102" customFormat="1" ht="24" customHeight="1">
      <c r="B7" s="103"/>
      <c r="C7" s="51" t="s">
        <v>20</v>
      </c>
      <c r="D7" s="296"/>
      <c r="E7" s="296"/>
      <c r="F7" s="296"/>
      <c r="G7" s="296"/>
      <c r="H7" s="296"/>
      <c r="I7" s="296"/>
      <c r="J7" s="104"/>
      <c r="K7" s="104"/>
      <c r="L7" s="104"/>
      <c r="M7" s="104"/>
      <c r="N7" s="104"/>
      <c r="O7" s="104"/>
      <c r="P7" s="104"/>
    </row>
    <row r="8" spans="2:15" ht="27.75" customHeight="1">
      <c r="B8" s="282">
        <v>1</v>
      </c>
      <c r="C8" s="288" t="s">
        <v>136</v>
      </c>
      <c r="D8" s="211" t="s">
        <v>167</v>
      </c>
      <c r="E8" s="213"/>
      <c r="F8" s="214">
        <v>61034</v>
      </c>
      <c r="G8" s="291" t="s">
        <v>139</v>
      </c>
      <c r="H8" s="301">
        <f>F8+F9+F10</f>
        <v>506528</v>
      </c>
      <c r="I8" s="299">
        <f>H8</f>
        <v>506528</v>
      </c>
      <c r="J8" s="109"/>
      <c r="O8" s="101"/>
    </row>
    <row r="9" spans="2:15" ht="27.75" customHeight="1">
      <c r="B9" s="295"/>
      <c r="C9" s="289"/>
      <c r="D9" s="211" t="s">
        <v>109</v>
      </c>
      <c r="E9" s="213"/>
      <c r="F9" s="214">
        <f>231200-24806</f>
        <v>206394</v>
      </c>
      <c r="G9" s="292"/>
      <c r="H9" s="303"/>
      <c r="I9" s="304"/>
      <c r="J9" s="109"/>
      <c r="O9" s="101"/>
    </row>
    <row r="10" spans="2:15" ht="26.25" customHeight="1">
      <c r="B10" s="283"/>
      <c r="C10" s="290"/>
      <c r="D10" s="215" t="s">
        <v>137</v>
      </c>
      <c r="E10" s="213"/>
      <c r="F10" s="214">
        <v>239100</v>
      </c>
      <c r="G10" s="293"/>
      <c r="H10" s="302"/>
      <c r="I10" s="300"/>
      <c r="K10" s="113"/>
      <c r="L10" s="113"/>
      <c r="O10" s="101"/>
    </row>
    <row r="11" spans="2:16" s="107" customFormat="1" ht="53.25" customHeight="1">
      <c r="B11" s="282">
        <v>2</v>
      </c>
      <c r="C11" s="305" t="s">
        <v>19</v>
      </c>
      <c r="D11" s="189" t="s">
        <v>102</v>
      </c>
      <c r="E11" s="41" t="s">
        <v>70</v>
      </c>
      <c r="F11" s="190">
        <v>1000000</v>
      </c>
      <c r="G11" s="333" t="s">
        <v>89</v>
      </c>
      <c r="H11" s="316">
        <v>1520000</v>
      </c>
      <c r="I11" s="316">
        <v>1000000</v>
      </c>
      <c r="J11" s="106"/>
      <c r="K11" s="106"/>
      <c r="L11" s="106"/>
      <c r="M11" s="106"/>
      <c r="N11" s="106"/>
      <c r="O11" s="67"/>
      <c r="P11" s="106"/>
    </row>
    <row r="12" spans="2:16" s="107" customFormat="1" ht="21" customHeight="1">
      <c r="B12" s="283"/>
      <c r="C12" s="307"/>
      <c r="D12" s="145" t="s">
        <v>18</v>
      </c>
      <c r="E12" s="41"/>
      <c r="F12" s="37">
        <v>520000</v>
      </c>
      <c r="G12" s="334"/>
      <c r="H12" s="317"/>
      <c r="I12" s="317"/>
      <c r="J12" s="106"/>
      <c r="K12" s="106"/>
      <c r="L12" s="106"/>
      <c r="M12" s="106"/>
      <c r="N12" s="106"/>
      <c r="O12" s="67"/>
      <c r="P12" s="106"/>
    </row>
    <row r="13" spans="2:16" s="108" customFormat="1" ht="17.25" customHeight="1">
      <c r="B13" s="282">
        <v>3</v>
      </c>
      <c r="C13" s="280" t="s">
        <v>53</v>
      </c>
      <c r="D13" s="185" t="s">
        <v>49</v>
      </c>
      <c r="E13" s="41"/>
      <c r="F13" s="37">
        <v>1000</v>
      </c>
      <c r="G13" s="284" t="s">
        <v>59</v>
      </c>
      <c r="H13" s="299">
        <v>74400</v>
      </c>
      <c r="I13" s="299">
        <f>11400-10400</f>
        <v>1000</v>
      </c>
      <c r="J13" s="109"/>
      <c r="K13" s="109"/>
      <c r="L13" s="109"/>
      <c r="M13" s="109"/>
      <c r="N13" s="109"/>
      <c r="O13" s="110"/>
      <c r="P13" s="109"/>
    </row>
    <row r="14" spans="2:16" s="108" customFormat="1" ht="18.75" customHeight="1">
      <c r="B14" s="283"/>
      <c r="C14" s="281"/>
      <c r="D14" s="185" t="s">
        <v>18</v>
      </c>
      <c r="E14" s="188" t="s">
        <v>62</v>
      </c>
      <c r="F14" s="43">
        <v>73400</v>
      </c>
      <c r="G14" s="285"/>
      <c r="H14" s="300"/>
      <c r="I14" s="300"/>
      <c r="J14" s="109"/>
      <c r="K14" s="109"/>
      <c r="L14" s="109"/>
      <c r="M14" s="109"/>
      <c r="N14" s="109"/>
      <c r="O14" s="110"/>
      <c r="P14" s="109"/>
    </row>
    <row r="15" spans="2:16" s="108" customFormat="1" ht="18.75" customHeight="1">
      <c r="B15" s="282">
        <v>4</v>
      </c>
      <c r="C15" s="280" t="s">
        <v>54</v>
      </c>
      <c r="D15" s="185" t="s">
        <v>49</v>
      </c>
      <c r="E15" s="188" t="s">
        <v>62</v>
      </c>
      <c r="F15" s="37">
        <v>100</v>
      </c>
      <c r="G15" s="284" t="s">
        <v>60</v>
      </c>
      <c r="H15" s="299">
        <v>74400</v>
      </c>
      <c r="I15" s="299">
        <f>24800-24700</f>
        <v>100</v>
      </c>
      <c r="J15" s="109"/>
      <c r="K15" s="109"/>
      <c r="L15" s="109"/>
      <c r="M15" s="109"/>
      <c r="N15" s="109"/>
      <c r="O15" s="110"/>
      <c r="P15" s="109"/>
    </row>
    <row r="16" spans="2:16" s="108" customFormat="1" ht="20.25" customHeight="1">
      <c r="B16" s="283"/>
      <c r="C16" s="281"/>
      <c r="D16" s="185" t="s">
        <v>18</v>
      </c>
      <c r="E16" s="188"/>
      <c r="F16" s="37">
        <v>74300</v>
      </c>
      <c r="G16" s="285"/>
      <c r="H16" s="300"/>
      <c r="I16" s="300"/>
      <c r="J16" s="109"/>
      <c r="K16" s="109"/>
      <c r="L16" s="109"/>
      <c r="M16" s="109"/>
      <c r="N16" s="109"/>
      <c r="O16" s="111"/>
      <c r="P16" s="109"/>
    </row>
    <row r="17" spans="2:16" s="108" customFormat="1" ht="20.25" customHeight="1">
      <c r="B17" s="282">
        <v>5</v>
      </c>
      <c r="C17" s="280" t="s">
        <v>40</v>
      </c>
      <c r="D17" s="185" t="s">
        <v>90</v>
      </c>
      <c r="E17" s="178"/>
      <c r="F17" s="45">
        <v>72090</v>
      </c>
      <c r="G17" s="291" t="s">
        <v>125</v>
      </c>
      <c r="H17" s="301">
        <v>74400</v>
      </c>
      <c r="I17" s="299">
        <v>74400</v>
      </c>
      <c r="J17" s="109"/>
      <c r="K17" s="109"/>
      <c r="L17" s="109"/>
      <c r="M17" s="109"/>
      <c r="N17" s="109"/>
      <c r="O17" s="111"/>
      <c r="P17" s="109"/>
    </row>
    <row r="18" spans="2:16" s="108" customFormat="1" ht="21" customHeight="1">
      <c r="B18" s="283"/>
      <c r="C18" s="281"/>
      <c r="D18" s="185" t="s">
        <v>113</v>
      </c>
      <c r="E18" s="178"/>
      <c r="F18" s="45">
        <v>2310</v>
      </c>
      <c r="G18" s="293"/>
      <c r="H18" s="302"/>
      <c r="I18" s="300"/>
      <c r="J18" s="109"/>
      <c r="K18" s="109"/>
      <c r="L18" s="109"/>
      <c r="M18" s="109"/>
      <c r="N18" s="109"/>
      <c r="O18" s="111"/>
      <c r="P18" s="109"/>
    </row>
    <row r="19" spans="2:16" s="108" customFormat="1" ht="52.5" customHeight="1">
      <c r="B19" s="198">
        <v>6</v>
      </c>
      <c r="C19" s="138" t="s">
        <v>127</v>
      </c>
      <c r="D19" s="206" t="s">
        <v>123</v>
      </c>
      <c r="E19" s="203"/>
      <c r="F19" s="47">
        <v>59266</v>
      </c>
      <c r="G19" s="199" t="s">
        <v>124</v>
      </c>
      <c r="H19" s="200">
        <v>59266</v>
      </c>
      <c r="I19" s="201">
        <v>59266</v>
      </c>
      <c r="J19" s="109"/>
      <c r="K19" s="128"/>
      <c r="L19" s="109"/>
      <c r="M19" s="109"/>
      <c r="N19" s="109"/>
      <c r="O19" s="111"/>
      <c r="P19" s="109"/>
    </row>
    <row r="20" spans="2:16" s="108" customFormat="1" ht="52.5" customHeight="1">
      <c r="B20" s="282">
        <v>7</v>
      </c>
      <c r="C20" s="136" t="s">
        <v>149</v>
      </c>
      <c r="D20" s="185" t="s">
        <v>110</v>
      </c>
      <c r="E20" s="178"/>
      <c r="F20" s="47">
        <v>12400000</v>
      </c>
      <c r="G20" s="177" t="s">
        <v>106</v>
      </c>
      <c r="H20" s="301">
        <v>15132000</v>
      </c>
      <c r="I20" s="187">
        <v>800100</v>
      </c>
      <c r="J20" s="109"/>
      <c r="K20" s="101"/>
      <c r="L20" s="101"/>
      <c r="M20" s="109"/>
      <c r="N20" s="109"/>
      <c r="O20" s="111"/>
      <c r="P20" s="109"/>
    </row>
    <row r="21" spans="2:15" ht="24" customHeight="1">
      <c r="B21" s="295"/>
      <c r="C21" s="137"/>
      <c r="D21" s="196" t="s">
        <v>18</v>
      </c>
      <c r="E21" s="178"/>
      <c r="F21" s="197">
        <v>1897730</v>
      </c>
      <c r="G21" s="291" t="s">
        <v>111</v>
      </c>
      <c r="H21" s="303"/>
      <c r="I21" s="244">
        <v>100</v>
      </c>
      <c r="J21" s="109"/>
      <c r="O21" s="101"/>
    </row>
    <row r="22" spans="2:15" ht="27.75" customHeight="1">
      <c r="B22" s="283"/>
      <c r="C22" s="138"/>
      <c r="D22" s="144" t="s">
        <v>138</v>
      </c>
      <c r="E22" s="178"/>
      <c r="F22" s="47">
        <v>834270</v>
      </c>
      <c r="G22" s="293"/>
      <c r="H22" s="302"/>
      <c r="I22" s="244">
        <f>F22</f>
        <v>834270</v>
      </c>
      <c r="J22" s="109"/>
      <c r="O22" s="101"/>
    </row>
    <row r="23" spans="2:16" s="114" customFormat="1" ht="24" customHeight="1">
      <c r="B23" s="70"/>
      <c r="C23" s="48"/>
      <c r="D23" s="311"/>
      <c r="E23" s="312"/>
      <c r="F23" s="312"/>
      <c r="G23" s="313"/>
      <c r="H23" s="49">
        <f>SUM(H8:H22)</f>
        <v>17440994</v>
      </c>
      <c r="I23" s="50">
        <f>SUM(I8:I22)</f>
        <v>3275764</v>
      </c>
      <c r="J23" s="101"/>
      <c r="K23" s="116"/>
      <c r="L23" s="116"/>
      <c r="M23" s="113"/>
      <c r="N23" s="113"/>
      <c r="O23" s="113"/>
      <c r="P23" s="113"/>
    </row>
    <row r="24" spans="2:16" s="117" customFormat="1" ht="27.75" customHeight="1">
      <c r="B24" s="70"/>
      <c r="C24" s="48"/>
      <c r="D24" s="69"/>
      <c r="E24" s="69"/>
      <c r="F24" s="69"/>
      <c r="G24" s="69"/>
      <c r="H24" s="49"/>
      <c r="I24" s="50"/>
      <c r="J24" s="101"/>
      <c r="K24" s="116"/>
      <c r="L24" s="116"/>
      <c r="M24" s="116"/>
      <c r="N24" s="116"/>
      <c r="O24" s="111"/>
      <c r="P24" s="116"/>
    </row>
    <row r="25" spans="2:16" s="117" customFormat="1" ht="16.5" customHeight="1">
      <c r="B25" s="71"/>
      <c r="C25" s="51" t="s">
        <v>78</v>
      </c>
      <c r="D25" s="311"/>
      <c r="E25" s="312"/>
      <c r="F25" s="312"/>
      <c r="G25" s="312"/>
      <c r="H25" s="312"/>
      <c r="I25" s="313"/>
      <c r="J25" s="113"/>
      <c r="K25" s="116"/>
      <c r="L25" s="116"/>
      <c r="M25" s="116"/>
      <c r="N25" s="116"/>
      <c r="O25" s="111"/>
      <c r="P25" s="116"/>
    </row>
    <row r="26" spans="2:16" s="117" customFormat="1" ht="1.5" customHeight="1">
      <c r="B26" s="305">
        <v>1</v>
      </c>
      <c r="C26" s="308" t="s">
        <v>161</v>
      </c>
      <c r="D26" s="305" t="s">
        <v>84</v>
      </c>
      <c r="E26" s="139" t="s">
        <v>62</v>
      </c>
      <c r="F26" s="322">
        <v>74400</v>
      </c>
      <c r="G26" s="319" t="s">
        <v>162</v>
      </c>
      <c r="H26" s="301">
        <v>74400</v>
      </c>
      <c r="I26" s="316">
        <v>74400</v>
      </c>
      <c r="J26" s="115"/>
      <c r="K26" s="116"/>
      <c r="L26" s="116"/>
      <c r="M26" s="116"/>
      <c r="N26" s="116"/>
      <c r="O26" s="111"/>
      <c r="P26" s="116"/>
    </row>
    <row r="27" spans="2:16" s="117" customFormat="1" ht="33" customHeight="1">
      <c r="B27" s="306"/>
      <c r="C27" s="309"/>
      <c r="D27" s="306"/>
      <c r="E27" s="140"/>
      <c r="F27" s="323"/>
      <c r="G27" s="320"/>
      <c r="H27" s="303"/>
      <c r="I27" s="318"/>
      <c r="J27" s="115"/>
      <c r="K27" s="116"/>
      <c r="L27" s="116"/>
      <c r="M27" s="116"/>
      <c r="N27" s="116"/>
      <c r="O27" s="111"/>
      <c r="P27" s="116"/>
    </row>
    <row r="28" spans="2:16" s="117" customFormat="1" ht="33" customHeight="1">
      <c r="B28" s="307"/>
      <c r="C28" s="310"/>
      <c r="D28" s="307"/>
      <c r="E28" s="141"/>
      <c r="F28" s="324"/>
      <c r="G28" s="321"/>
      <c r="H28" s="302"/>
      <c r="I28" s="317"/>
      <c r="J28" s="115"/>
      <c r="K28" s="116"/>
      <c r="L28" s="116"/>
      <c r="M28" s="116"/>
      <c r="N28" s="116"/>
      <c r="O28" s="111"/>
      <c r="P28" s="116"/>
    </row>
    <row r="29" spans="2:16" s="117" customFormat="1" ht="21" customHeight="1">
      <c r="B29" s="305">
        <v>2</v>
      </c>
      <c r="C29" s="280" t="s">
        <v>76</v>
      </c>
      <c r="D29" s="142" t="s">
        <v>105</v>
      </c>
      <c r="E29" s="135"/>
      <c r="F29" s="183">
        <v>10005</v>
      </c>
      <c r="G29" s="291" t="s">
        <v>98</v>
      </c>
      <c r="H29" s="301">
        <v>74400</v>
      </c>
      <c r="I29" s="316">
        <f>F29</f>
        <v>10005</v>
      </c>
      <c r="J29" s="116"/>
      <c r="K29" s="116"/>
      <c r="L29" s="116"/>
      <c r="M29" s="116"/>
      <c r="N29" s="116"/>
      <c r="O29" s="111"/>
      <c r="P29" s="116"/>
    </row>
    <row r="30" spans="2:16" s="117" customFormat="1" ht="25.5" customHeight="1">
      <c r="B30" s="307"/>
      <c r="C30" s="281"/>
      <c r="D30" s="143" t="s">
        <v>18</v>
      </c>
      <c r="E30" s="178"/>
      <c r="F30" s="182">
        <f>H29-F29</f>
        <v>64395</v>
      </c>
      <c r="G30" s="293"/>
      <c r="H30" s="302"/>
      <c r="I30" s="317"/>
      <c r="J30" s="116"/>
      <c r="K30" s="116"/>
      <c r="L30" s="116"/>
      <c r="M30" s="116"/>
      <c r="N30" s="116"/>
      <c r="O30" s="111"/>
      <c r="P30" s="116"/>
    </row>
    <row r="31" spans="2:16" s="117" customFormat="1" ht="25.5" customHeight="1">
      <c r="B31" s="305">
        <v>3</v>
      </c>
      <c r="C31" s="280" t="s">
        <v>135</v>
      </c>
      <c r="D31" s="305" t="s">
        <v>18</v>
      </c>
      <c r="E31" s="178"/>
      <c r="F31" s="335">
        <f>H31</f>
        <v>1240000</v>
      </c>
      <c r="G31" s="291" t="s">
        <v>140</v>
      </c>
      <c r="H31" s="301">
        <v>1240000</v>
      </c>
      <c r="I31" s="316">
        <v>100</v>
      </c>
      <c r="J31" s="115"/>
      <c r="K31" s="116"/>
      <c r="L31" s="116"/>
      <c r="M31" s="116"/>
      <c r="N31" s="116"/>
      <c r="O31" s="111"/>
      <c r="P31" s="116"/>
    </row>
    <row r="32" spans="2:16" s="117" customFormat="1" ht="25.5" customHeight="1">
      <c r="B32" s="306"/>
      <c r="C32" s="338"/>
      <c r="D32" s="306"/>
      <c r="E32" s="178"/>
      <c r="F32" s="336"/>
      <c r="G32" s="292"/>
      <c r="H32" s="303"/>
      <c r="I32" s="318"/>
      <c r="J32" s="116"/>
      <c r="K32" s="116"/>
      <c r="L32" s="116"/>
      <c r="M32" s="116"/>
      <c r="N32" s="116"/>
      <c r="O32" s="111"/>
      <c r="P32" s="116"/>
    </row>
    <row r="33" spans="2:16" s="117" customFormat="1" ht="25.5" customHeight="1">
      <c r="B33" s="307"/>
      <c r="C33" s="281"/>
      <c r="D33" s="307"/>
      <c r="E33" s="178"/>
      <c r="F33" s="337"/>
      <c r="G33" s="293"/>
      <c r="H33" s="302"/>
      <c r="I33" s="317"/>
      <c r="J33" s="116"/>
      <c r="K33" s="113"/>
      <c r="L33" s="113"/>
      <c r="M33" s="116"/>
      <c r="N33" s="116"/>
      <c r="O33" s="111"/>
      <c r="P33" s="116"/>
    </row>
    <row r="34" spans="2:16" s="114" customFormat="1" ht="19.5" customHeight="1">
      <c r="B34" s="305">
        <v>4</v>
      </c>
      <c r="C34" s="325" t="s">
        <v>163</v>
      </c>
      <c r="D34" s="235" t="s">
        <v>49</v>
      </c>
      <c r="E34" s="178"/>
      <c r="F34" s="242">
        <v>74400</v>
      </c>
      <c r="G34" s="327" t="s">
        <v>164</v>
      </c>
      <c r="H34" s="329">
        <v>250000</v>
      </c>
      <c r="I34" s="331">
        <f>F34</f>
        <v>74400</v>
      </c>
      <c r="J34" s="116"/>
      <c r="K34" s="119"/>
      <c r="L34" s="119"/>
      <c r="M34" s="113"/>
      <c r="N34" s="113"/>
      <c r="O34" s="113"/>
      <c r="P34" s="113"/>
    </row>
    <row r="35" spans="2:16" s="114" customFormat="1" ht="19.5" customHeight="1">
      <c r="B35" s="307"/>
      <c r="C35" s="326"/>
      <c r="D35" s="236" t="s">
        <v>147</v>
      </c>
      <c r="E35" s="231"/>
      <c r="F35" s="242">
        <f>H34-F34</f>
        <v>175600</v>
      </c>
      <c r="G35" s="328"/>
      <c r="H35" s="330"/>
      <c r="I35" s="332"/>
      <c r="J35" s="116"/>
      <c r="K35" s="119"/>
      <c r="L35" s="119"/>
      <c r="M35" s="113"/>
      <c r="N35" s="113"/>
      <c r="O35" s="113"/>
      <c r="P35" s="113"/>
    </row>
    <row r="36" spans="2:16" s="114" customFormat="1" ht="19.5" customHeight="1">
      <c r="B36" s="305">
        <v>5</v>
      </c>
      <c r="C36" s="280" t="s">
        <v>154</v>
      </c>
      <c r="D36" s="245" t="s">
        <v>159</v>
      </c>
      <c r="E36" s="246"/>
      <c r="F36" s="247">
        <v>30984</v>
      </c>
      <c r="G36" s="361" t="s">
        <v>156</v>
      </c>
      <c r="H36" s="364">
        <v>74400</v>
      </c>
      <c r="I36" s="367">
        <f>F36+F38+F37+F39</f>
        <v>74400</v>
      </c>
      <c r="J36" s="116"/>
      <c r="K36" s="119"/>
      <c r="L36" s="119"/>
      <c r="M36" s="113"/>
      <c r="N36" s="113"/>
      <c r="O36" s="113"/>
      <c r="P36" s="113"/>
    </row>
    <row r="37" spans="2:16" s="114" customFormat="1" ht="19.5" customHeight="1">
      <c r="B37" s="306"/>
      <c r="C37" s="338"/>
      <c r="D37" s="245" t="s">
        <v>113</v>
      </c>
      <c r="E37" s="246"/>
      <c r="F37" s="247">
        <v>3699</v>
      </c>
      <c r="G37" s="362"/>
      <c r="H37" s="365"/>
      <c r="I37" s="368"/>
      <c r="J37" s="116"/>
      <c r="K37" s="119"/>
      <c r="L37" s="119"/>
      <c r="M37" s="113"/>
      <c r="N37" s="113"/>
      <c r="O37" s="113"/>
      <c r="P37" s="113"/>
    </row>
    <row r="38" spans="2:16" s="114" customFormat="1" ht="19.5" customHeight="1">
      <c r="B38" s="306"/>
      <c r="C38" s="338"/>
      <c r="D38" s="245" t="s">
        <v>147</v>
      </c>
      <c r="E38" s="246"/>
      <c r="F38" s="247">
        <f>H36-F36-F37-F39</f>
        <v>37959</v>
      </c>
      <c r="G38" s="362"/>
      <c r="H38" s="365"/>
      <c r="I38" s="368"/>
      <c r="J38" s="116"/>
      <c r="K38" s="119"/>
      <c r="L38" s="119"/>
      <c r="M38" s="113"/>
      <c r="N38" s="113"/>
      <c r="O38" s="113"/>
      <c r="P38" s="113"/>
    </row>
    <row r="39" spans="2:16" s="114" customFormat="1" ht="19.5" customHeight="1">
      <c r="B39" s="307"/>
      <c r="C39" s="281"/>
      <c r="D39" s="245" t="s">
        <v>84</v>
      </c>
      <c r="E39" s="246"/>
      <c r="F39" s="247">
        <v>1758</v>
      </c>
      <c r="G39" s="363"/>
      <c r="H39" s="366"/>
      <c r="I39" s="369"/>
      <c r="J39" s="116"/>
      <c r="K39" s="119"/>
      <c r="L39" s="119"/>
      <c r="M39" s="113"/>
      <c r="N39" s="113"/>
      <c r="O39" s="113"/>
      <c r="P39" s="113"/>
    </row>
    <row r="40" spans="2:16" s="120" customFormat="1" ht="19.5" customHeight="1">
      <c r="B40" s="72"/>
      <c r="C40" s="52"/>
      <c r="D40" s="339"/>
      <c r="E40" s="340"/>
      <c r="F40" s="340"/>
      <c r="G40" s="341"/>
      <c r="H40" s="53">
        <f>SUM(H26:H31)</f>
        <v>1388800</v>
      </c>
      <c r="I40" s="54">
        <f>SUM(I26:I39)</f>
        <v>233305</v>
      </c>
      <c r="J40" s="118"/>
      <c r="K40" s="121"/>
      <c r="L40" s="121"/>
      <c r="M40" s="119"/>
      <c r="N40" s="119"/>
      <c r="O40" s="119"/>
      <c r="P40" s="119"/>
    </row>
    <row r="41" spans="2:16" s="122" customFormat="1" ht="19.5" customHeight="1">
      <c r="B41" s="73"/>
      <c r="C41" s="51" t="s">
        <v>41</v>
      </c>
      <c r="D41" s="355"/>
      <c r="E41" s="356"/>
      <c r="F41" s="356"/>
      <c r="G41" s="356"/>
      <c r="H41" s="356"/>
      <c r="I41" s="357"/>
      <c r="J41" s="119"/>
      <c r="K41" s="109"/>
      <c r="L41" s="109"/>
      <c r="M41" s="121"/>
      <c r="N41" s="121"/>
      <c r="O41" s="121"/>
      <c r="P41" s="121"/>
    </row>
    <row r="42" spans="2:16" s="108" customFormat="1" ht="25.5" customHeight="1">
      <c r="B42" s="73"/>
      <c r="C42" s="51" t="s">
        <v>15</v>
      </c>
      <c r="D42" s="358"/>
      <c r="E42" s="359"/>
      <c r="F42" s="359"/>
      <c r="G42" s="359"/>
      <c r="H42" s="359"/>
      <c r="I42" s="360"/>
      <c r="J42" s="119"/>
      <c r="K42" s="119"/>
      <c r="L42" s="119"/>
      <c r="M42" s="109"/>
      <c r="N42" s="109"/>
      <c r="O42" s="110"/>
      <c r="P42" s="109"/>
    </row>
    <row r="43" spans="2:16" s="120" customFormat="1" ht="15">
      <c r="B43" s="82">
        <v>1</v>
      </c>
      <c r="C43" s="42" t="s">
        <v>132</v>
      </c>
      <c r="D43" s="144" t="s">
        <v>18</v>
      </c>
      <c r="E43" s="58"/>
      <c r="F43" s="43">
        <v>74400</v>
      </c>
      <c r="G43" s="188" t="s">
        <v>141</v>
      </c>
      <c r="H43" s="187">
        <v>74400</v>
      </c>
      <c r="I43" s="44">
        <v>1000</v>
      </c>
      <c r="J43" s="121"/>
      <c r="K43" s="104"/>
      <c r="L43" s="104"/>
      <c r="M43" s="119"/>
      <c r="N43" s="119"/>
      <c r="O43" s="119"/>
      <c r="P43" s="119"/>
    </row>
    <row r="44" spans="2:12" s="104" customFormat="1" ht="18">
      <c r="B44" s="74"/>
      <c r="C44" s="181"/>
      <c r="D44" s="342"/>
      <c r="E44" s="343"/>
      <c r="F44" s="343"/>
      <c r="G44" s="344"/>
      <c r="H44" s="53">
        <f>SUM(H43)</f>
        <v>74400</v>
      </c>
      <c r="I44" s="53">
        <f>SUM(I43)</f>
        <v>1000</v>
      </c>
      <c r="J44" s="109"/>
      <c r="K44" s="109"/>
      <c r="L44" s="109"/>
    </row>
    <row r="45" spans="2:16" s="108" customFormat="1" ht="36.75" customHeight="1">
      <c r="B45" s="73"/>
      <c r="C45" s="51" t="s">
        <v>42</v>
      </c>
      <c r="D45" s="347"/>
      <c r="E45" s="348"/>
      <c r="F45" s="348"/>
      <c r="G45" s="348"/>
      <c r="H45" s="348"/>
      <c r="I45" s="349"/>
      <c r="J45" s="119"/>
      <c r="K45" s="109"/>
      <c r="L45" s="109"/>
      <c r="M45" s="109"/>
      <c r="N45" s="109"/>
      <c r="O45" s="111"/>
      <c r="P45" s="109"/>
    </row>
    <row r="46" spans="2:16" s="108" customFormat="1" ht="30.75" customHeight="1">
      <c r="B46" s="73"/>
      <c r="C46" s="51" t="s">
        <v>43</v>
      </c>
      <c r="D46" s="350"/>
      <c r="E46" s="351"/>
      <c r="F46" s="351"/>
      <c r="G46" s="351"/>
      <c r="H46" s="351"/>
      <c r="I46" s="352"/>
      <c r="J46" s="104"/>
      <c r="K46" s="109"/>
      <c r="L46" s="109"/>
      <c r="M46" s="109"/>
      <c r="N46" s="109"/>
      <c r="O46" s="111"/>
      <c r="P46" s="109"/>
    </row>
    <row r="47" spans="2:16" s="108" customFormat="1" ht="51.75" customHeight="1">
      <c r="B47" s="305">
        <v>1</v>
      </c>
      <c r="C47" s="280" t="s">
        <v>56</v>
      </c>
      <c r="D47" s="185" t="s">
        <v>55</v>
      </c>
      <c r="E47" s="134"/>
      <c r="F47" s="45">
        <v>1120803.47</v>
      </c>
      <c r="G47" s="174" t="s">
        <v>58</v>
      </c>
      <c r="H47" s="301">
        <v>1760000</v>
      </c>
      <c r="I47" s="44">
        <v>1120803</v>
      </c>
      <c r="J47" s="109"/>
      <c r="K47" s="109"/>
      <c r="L47" s="109"/>
      <c r="M47" s="109"/>
      <c r="N47" s="109"/>
      <c r="O47" s="111"/>
      <c r="P47" s="109"/>
    </row>
    <row r="48" spans="2:16" s="108" customFormat="1" ht="51.75" customHeight="1">
      <c r="B48" s="306"/>
      <c r="C48" s="338"/>
      <c r="D48" s="185" t="s">
        <v>113</v>
      </c>
      <c r="E48" s="134"/>
      <c r="F48" s="45">
        <v>332760</v>
      </c>
      <c r="G48" s="345" t="s">
        <v>112</v>
      </c>
      <c r="H48" s="303"/>
      <c r="I48" s="299">
        <f>F48</f>
        <v>332760</v>
      </c>
      <c r="J48" s="109"/>
      <c r="K48" s="119"/>
      <c r="L48" s="119"/>
      <c r="M48" s="109"/>
      <c r="N48" s="109"/>
      <c r="O48" s="111"/>
      <c r="P48" s="109"/>
    </row>
    <row r="49" spans="2:16" s="120" customFormat="1" ht="15">
      <c r="B49" s="307"/>
      <c r="C49" s="281"/>
      <c r="D49" s="185" t="s">
        <v>18</v>
      </c>
      <c r="E49" s="134"/>
      <c r="F49" s="45">
        <v>306437</v>
      </c>
      <c r="G49" s="346"/>
      <c r="H49" s="302"/>
      <c r="I49" s="300"/>
      <c r="J49" s="109"/>
      <c r="K49" s="119"/>
      <c r="L49" s="119"/>
      <c r="M49" s="119"/>
      <c r="N49" s="119"/>
      <c r="O49" s="119"/>
      <c r="P49" s="119"/>
    </row>
    <row r="50" spans="2:16" s="120" customFormat="1" ht="51">
      <c r="B50" s="144">
        <v>2</v>
      </c>
      <c r="C50" s="42" t="s">
        <v>107</v>
      </c>
      <c r="D50" s="185" t="s">
        <v>108</v>
      </c>
      <c r="E50" s="178"/>
      <c r="F50" s="45">
        <v>7699373.04</v>
      </c>
      <c r="G50" s="41" t="s">
        <v>145</v>
      </c>
      <c r="H50" s="179">
        <f>F50</f>
        <v>7699373.04</v>
      </c>
      <c r="I50" s="44">
        <v>5000000</v>
      </c>
      <c r="J50" s="109"/>
      <c r="K50" s="101"/>
      <c r="L50" s="101"/>
      <c r="M50" s="119"/>
      <c r="N50" s="119"/>
      <c r="O50" s="119"/>
      <c r="P50" s="119"/>
    </row>
    <row r="51" spans="2:10" s="101" customFormat="1" ht="27" customHeight="1">
      <c r="B51" s="144">
        <v>3</v>
      </c>
      <c r="C51" s="42" t="s">
        <v>129</v>
      </c>
      <c r="D51" s="144" t="s">
        <v>18</v>
      </c>
      <c r="E51" s="178"/>
      <c r="F51" s="45">
        <v>50000</v>
      </c>
      <c r="G51" s="41" t="s">
        <v>142</v>
      </c>
      <c r="H51" s="179">
        <f>F51</f>
        <v>50000</v>
      </c>
      <c r="I51" s="44">
        <v>100</v>
      </c>
      <c r="J51" s="119"/>
    </row>
    <row r="52" spans="2:10" s="101" customFormat="1" ht="27" customHeight="1">
      <c r="B52" s="144">
        <v>4</v>
      </c>
      <c r="C52" s="42" t="s">
        <v>152</v>
      </c>
      <c r="D52" s="245" t="s">
        <v>147</v>
      </c>
      <c r="E52" s="246"/>
      <c r="F52" s="248">
        <v>700000</v>
      </c>
      <c r="G52" s="249" t="s">
        <v>157</v>
      </c>
      <c r="H52" s="250">
        <v>700000</v>
      </c>
      <c r="I52" s="251">
        <v>1000</v>
      </c>
      <c r="J52" s="119"/>
    </row>
    <row r="53" spans="2:16" s="114" customFormat="1" ht="19.5" customHeight="1">
      <c r="B53" s="235">
        <v>5</v>
      </c>
      <c r="C53" s="234" t="s">
        <v>153</v>
      </c>
      <c r="D53" s="252" t="s">
        <v>159</v>
      </c>
      <c r="E53" s="246"/>
      <c r="F53" s="253">
        <v>74400</v>
      </c>
      <c r="G53" s="254" t="s">
        <v>158</v>
      </c>
      <c r="H53" s="255">
        <f>F53</f>
        <v>74400</v>
      </c>
      <c r="I53" s="256">
        <f>F53</f>
        <v>74400</v>
      </c>
      <c r="J53" s="116"/>
      <c r="K53" s="119"/>
      <c r="L53" s="119"/>
      <c r="M53" s="113"/>
      <c r="N53" s="113"/>
      <c r="O53" s="113"/>
      <c r="P53" s="113"/>
    </row>
    <row r="54" spans="2:10" s="101" customFormat="1" ht="20.25" customHeight="1">
      <c r="B54" s="144"/>
      <c r="C54" s="42"/>
      <c r="D54" s="232"/>
      <c r="E54" s="237"/>
      <c r="F54" s="238"/>
      <c r="G54" s="240"/>
      <c r="H54" s="239"/>
      <c r="I54" s="53">
        <f>SUM(I47:I53)</f>
        <v>6529063</v>
      </c>
      <c r="J54" s="119"/>
    </row>
    <row r="55" spans="2:16" s="108" customFormat="1" ht="25.5" customHeight="1">
      <c r="B55" s="71"/>
      <c r="C55" s="57" t="s">
        <v>44</v>
      </c>
      <c r="D55" s="275"/>
      <c r="E55" s="276"/>
      <c r="F55" s="276"/>
      <c r="G55" s="276"/>
      <c r="H55" s="276"/>
      <c r="I55" s="277"/>
      <c r="J55" s="101"/>
      <c r="K55" s="101"/>
      <c r="L55" s="101"/>
      <c r="M55" s="109"/>
      <c r="N55" s="109"/>
      <c r="O55" s="110"/>
      <c r="P55" s="109"/>
    </row>
    <row r="56" spans="2:15" ht="23.25" customHeight="1">
      <c r="B56" s="82">
        <v>1</v>
      </c>
      <c r="C56" s="42" t="s">
        <v>131</v>
      </c>
      <c r="D56" s="185" t="s">
        <v>18</v>
      </c>
      <c r="E56" s="58"/>
      <c r="F56" s="43">
        <v>50000</v>
      </c>
      <c r="G56" s="188" t="s">
        <v>143</v>
      </c>
      <c r="H56" s="187">
        <v>50000</v>
      </c>
      <c r="I56" s="44">
        <v>1000</v>
      </c>
      <c r="K56" s="124"/>
      <c r="L56" s="124"/>
      <c r="O56" s="101"/>
    </row>
    <row r="57" spans="2:16" s="125" customFormat="1" ht="27.75" customHeight="1">
      <c r="B57" s="82"/>
      <c r="C57" s="42"/>
      <c r="D57" s="272"/>
      <c r="E57" s="273"/>
      <c r="F57" s="273"/>
      <c r="G57" s="274"/>
      <c r="H57" s="59">
        <f>SUM(H56:H56)</f>
        <v>50000</v>
      </c>
      <c r="I57" s="50">
        <f>SUM(I56:I56)</f>
        <v>1000</v>
      </c>
      <c r="J57" s="109"/>
      <c r="K57" s="124"/>
      <c r="L57" s="124"/>
      <c r="M57" s="124"/>
      <c r="N57" s="124"/>
      <c r="O57" s="124"/>
      <c r="P57" s="124"/>
    </row>
    <row r="58" spans="2:16" s="125" customFormat="1" ht="27.75" customHeight="1">
      <c r="B58" s="83"/>
      <c r="C58" s="48"/>
      <c r="D58" s="370" t="s">
        <v>34</v>
      </c>
      <c r="E58" s="371"/>
      <c r="F58" s="371"/>
      <c r="G58" s="372"/>
      <c r="H58" s="60">
        <f>H23+H40+H44+H52+H57</f>
        <v>19654194</v>
      </c>
      <c r="I58" s="61">
        <f>I23+I40+I44+I54+I57</f>
        <v>10040132</v>
      </c>
      <c r="J58" s="101"/>
      <c r="K58" s="126"/>
      <c r="L58" s="126"/>
      <c r="M58" s="124"/>
      <c r="N58" s="124"/>
      <c r="O58" s="124"/>
      <c r="P58" s="124"/>
    </row>
    <row r="59" spans="2:15" s="126" customFormat="1" ht="30.75" customHeight="1">
      <c r="B59" s="84"/>
      <c r="C59" s="62" t="s">
        <v>27</v>
      </c>
      <c r="D59" s="373"/>
      <c r="E59" s="374"/>
      <c r="F59" s="374"/>
      <c r="G59" s="374"/>
      <c r="H59" s="374"/>
      <c r="I59" s="375"/>
      <c r="J59" s="124"/>
      <c r="K59" s="109"/>
      <c r="L59" s="109"/>
      <c r="O59" s="127"/>
    </row>
    <row r="60" spans="2:16" s="108" customFormat="1" ht="39.75" customHeight="1">
      <c r="B60" s="180">
        <v>1</v>
      </c>
      <c r="C60" s="42" t="s">
        <v>86</v>
      </c>
      <c r="D60" s="86" t="s">
        <v>147</v>
      </c>
      <c r="E60" s="175"/>
      <c r="F60" s="47">
        <v>37200</v>
      </c>
      <c r="G60" s="178" t="s">
        <v>87</v>
      </c>
      <c r="H60" s="179">
        <v>37200</v>
      </c>
      <c r="I60" s="63">
        <v>37200</v>
      </c>
      <c r="J60" s="124"/>
      <c r="K60" s="109"/>
      <c r="L60" s="109"/>
      <c r="M60" s="109"/>
      <c r="N60" s="109"/>
      <c r="O60" s="127"/>
      <c r="P60" s="109"/>
    </row>
    <row r="61" spans="2:16" s="108" customFormat="1" ht="31.5" customHeight="1">
      <c r="B61" s="180">
        <v>2</v>
      </c>
      <c r="C61" s="42" t="s">
        <v>26</v>
      </c>
      <c r="D61" s="86" t="s">
        <v>18</v>
      </c>
      <c r="E61" s="178"/>
      <c r="F61" s="64">
        <v>75000</v>
      </c>
      <c r="G61" s="178" t="s">
        <v>29</v>
      </c>
      <c r="H61" s="179">
        <v>75000</v>
      </c>
      <c r="I61" s="63">
        <v>100</v>
      </c>
      <c r="J61" s="126"/>
      <c r="K61" s="126"/>
      <c r="L61" s="126"/>
      <c r="M61" s="109"/>
      <c r="N61" s="109"/>
      <c r="O61" s="127"/>
      <c r="P61" s="109"/>
    </row>
    <row r="62" spans="2:15" s="126" customFormat="1" ht="33.75" customHeight="1">
      <c r="B62" s="279">
        <v>3</v>
      </c>
      <c r="C62" s="266" t="s">
        <v>79</v>
      </c>
      <c r="D62" s="85" t="s">
        <v>96</v>
      </c>
      <c r="E62" s="178"/>
      <c r="F62" s="85" t="s">
        <v>97</v>
      </c>
      <c r="G62" s="267" t="s">
        <v>92</v>
      </c>
      <c r="H62" s="268">
        <f>145119+17282</f>
        <v>162401</v>
      </c>
      <c r="I62" s="264">
        <v>100</v>
      </c>
      <c r="O62" s="127"/>
    </row>
    <row r="63" spans="2:15" s="126" customFormat="1" ht="30.75" customHeight="1">
      <c r="B63" s="279"/>
      <c r="C63" s="266"/>
      <c r="D63" s="86" t="s">
        <v>77</v>
      </c>
      <c r="E63" s="178"/>
      <c r="F63" s="47">
        <v>17282</v>
      </c>
      <c r="G63" s="267"/>
      <c r="H63" s="268"/>
      <c r="I63" s="264"/>
      <c r="O63" s="127"/>
    </row>
    <row r="64" spans="2:15" s="126" customFormat="1" ht="26.25" customHeight="1">
      <c r="B64" s="87">
        <v>4</v>
      </c>
      <c r="C64" s="181" t="s">
        <v>83</v>
      </c>
      <c r="D64" s="86" t="s">
        <v>18</v>
      </c>
      <c r="E64" s="178"/>
      <c r="F64" s="47">
        <v>37200</v>
      </c>
      <c r="G64" s="178" t="s">
        <v>100</v>
      </c>
      <c r="H64" s="179">
        <v>37200</v>
      </c>
      <c r="I64" s="56">
        <v>37200</v>
      </c>
      <c r="K64" s="109"/>
      <c r="L64" s="109"/>
      <c r="O64" s="127"/>
    </row>
    <row r="65" spans="2:16" s="108" customFormat="1" ht="54" customHeight="1">
      <c r="B65" s="180">
        <v>5</v>
      </c>
      <c r="C65" s="42" t="s">
        <v>47</v>
      </c>
      <c r="D65" s="86" t="s">
        <v>49</v>
      </c>
      <c r="E65" s="178"/>
      <c r="F65" s="64">
        <v>6200</v>
      </c>
      <c r="G65" s="178" t="s">
        <v>50</v>
      </c>
      <c r="H65" s="179">
        <v>6200</v>
      </c>
      <c r="I65" s="63">
        <v>6200</v>
      </c>
      <c r="J65" s="126"/>
      <c r="K65" s="128"/>
      <c r="L65" s="109"/>
      <c r="M65" s="109"/>
      <c r="N65" s="109"/>
      <c r="O65" s="110"/>
      <c r="P65" s="109"/>
    </row>
    <row r="66" spans="2:16" s="108" customFormat="1" ht="54" customHeight="1">
      <c r="B66" s="87">
        <v>6</v>
      </c>
      <c r="C66" s="42" t="s">
        <v>48</v>
      </c>
      <c r="D66" s="86" t="s">
        <v>113</v>
      </c>
      <c r="E66" s="178"/>
      <c r="F66" s="64">
        <v>10000</v>
      </c>
      <c r="G66" s="178" t="s">
        <v>126</v>
      </c>
      <c r="H66" s="179">
        <v>10000</v>
      </c>
      <c r="I66" s="63">
        <v>10000</v>
      </c>
      <c r="J66" s="126"/>
      <c r="K66" s="126"/>
      <c r="L66" s="126"/>
      <c r="M66" s="109"/>
      <c r="N66" s="109"/>
      <c r="O66" s="110"/>
      <c r="P66" s="109"/>
    </row>
    <row r="67" spans="2:15" s="126" customFormat="1" ht="56.25" customHeight="1">
      <c r="B67" s="279">
        <v>7</v>
      </c>
      <c r="C67" s="280" t="s">
        <v>57</v>
      </c>
      <c r="D67" s="353" t="s">
        <v>18</v>
      </c>
      <c r="E67" s="241"/>
      <c r="F67" s="269">
        <v>298900</v>
      </c>
      <c r="G67" s="263" t="s">
        <v>61</v>
      </c>
      <c r="H67" s="264">
        <f>267092+31808</f>
        <v>298900</v>
      </c>
      <c r="I67" s="278">
        <v>100000</v>
      </c>
      <c r="J67" s="109"/>
      <c r="O67" s="127"/>
    </row>
    <row r="68" spans="2:15" s="126" customFormat="1" ht="42.75" customHeight="1">
      <c r="B68" s="279"/>
      <c r="C68" s="281"/>
      <c r="D68" s="354"/>
      <c r="E68" s="58"/>
      <c r="F68" s="270"/>
      <c r="G68" s="263"/>
      <c r="H68" s="264"/>
      <c r="I68" s="278"/>
      <c r="J68" s="109"/>
      <c r="O68" s="127"/>
    </row>
    <row r="69" spans="2:15" s="126" customFormat="1" ht="45.75" customHeight="1">
      <c r="B69" s="279">
        <v>8</v>
      </c>
      <c r="C69" s="266" t="s">
        <v>80</v>
      </c>
      <c r="D69" s="85" t="s">
        <v>96</v>
      </c>
      <c r="E69" s="178" t="s">
        <v>62</v>
      </c>
      <c r="F69" s="144" t="s">
        <v>99</v>
      </c>
      <c r="G69" s="267" t="s">
        <v>94</v>
      </c>
      <c r="H69" s="268">
        <v>232537</v>
      </c>
      <c r="I69" s="265">
        <v>100</v>
      </c>
      <c r="O69" s="127"/>
    </row>
    <row r="70" spans="2:15" s="126" customFormat="1" ht="37.5" customHeight="1">
      <c r="B70" s="279"/>
      <c r="C70" s="266"/>
      <c r="D70" s="86" t="s">
        <v>77</v>
      </c>
      <c r="E70" s="178"/>
      <c r="F70" s="47" t="s">
        <v>93</v>
      </c>
      <c r="G70" s="267"/>
      <c r="H70" s="268"/>
      <c r="I70" s="265"/>
      <c r="J70" s="129"/>
      <c r="O70" s="127"/>
    </row>
    <row r="71" spans="2:15" s="126" customFormat="1" ht="37.5" customHeight="1">
      <c r="B71" s="180">
        <v>9</v>
      </c>
      <c r="C71" s="42" t="s">
        <v>81</v>
      </c>
      <c r="D71" s="86" t="s">
        <v>18</v>
      </c>
      <c r="E71" s="178"/>
      <c r="F71" s="64">
        <v>200000</v>
      </c>
      <c r="G71" s="178" t="s">
        <v>95</v>
      </c>
      <c r="H71" s="179">
        <v>200000</v>
      </c>
      <c r="I71" s="63">
        <v>100</v>
      </c>
      <c r="O71" s="127"/>
    </row>
    <row r="72" spans="2:15" ht="27" customHeight="1">
      <c r="B72" s="180">
        <v>10</v>
      </c>
      <c r="C72" s="42" t="s">
        <v>130</v>
      </c>
      <c r="D72" s="86" t="s">
        <v>147</v>
      </c>
      <c r="E72" s="178"/>
      <c r="F72" s="64">
        <v>150000</v>
      </c>
      <c r="G72" s="178" t="s">
        <v>144</v>
      </c>
      <c r="H72" s="179">
        <f>F72</f>
        <v>150000</v>
      </c>
      <c r="I72" s="63">
        <v>10000</v>
      </c>
      <c r="J72" s="126"/>
      <c r="O72" s="130"/>
    </row>
    <row r="73" spans="2:15" ht="27" customHeight="1">
      <c r="B73" s="233">
        <v>11</v>
      </c>
      <c r="C73" s="42" t="s">
        <v>155</v>
      </c>
      <c r="D73" s="257" t="s">
        <v>147</v>
      </c>
      <c r="E73" s="246"/>
      <c r="F73" s="258">
        <v>100000</v>
      </c>
      <c r="G73" s="246" t="s">
        <v>160</v>
      </c>
      <c r="H73" s="250">
        <v>100000</v>
      </c>
      <c r="I73" s="259">
        <v>5000</v>
      </c>
      <c r="J73" s="126"/>
      <c r="O73" s="130"/>
    </row>
    <row r="74" spans="2:10" ht="23.25" customHeight="1">
      <c r="B74" s="83"/>
      <c r="C74" s="260" t="s">
        <v>35</v>
      </c>
      <c r="D74" s="261"/>
      <c r="E74" s="261"/>
      <c r="F74" s="261"/>
      <c r="G74" s="262"/>
      <c r="H74" s="65">
        <f>SUM(H60:H72)</f>
        <v>1209438</v>
      </c>
      <c r="I74" s="66">
        <f>SUM(I60:I73)</f>
        <v>206000</v>
      </c>
      <c r="J74" s="126"/>
    </row>
    <row r="75" spans="7:8" ht="15">
      <c r="G75" s="131"/>
      <c r="H75" s="132"/>
    </row>
    <row r="76" ht="15">
      <c r="D76" s="133"/>
    </row>
    <row r="77" ht="15">
      <c r="D77" s="133"/>
    </row>
    <row r="78" ht="15">
      <c r="D78" s="133"/>
    </row>
    <row r="79" ht="15">
      <c r="D79" s="133"/>
    </row>
  </sheetData>
  <sheetProtection/>
  <mergeCells count="102">
    <mergeCell ref="H36:H39"/>
    <mergeCell ref="I36:I39"/>
    <mergeCell ref="B62:B63"/>
    <mergeCell ref="D58:G58"/>
    <mergeCell ref="B47:B49"/>
    <mergeCell ref="C47:C49"/>
    <mergeCell ref="D59:I59"/>
    <mergeCell ref="I48:I49"/>
    <mergeCell ref="H47:H49"/>
    <mergeCell ref="G48:G49"/>
    <mergeCell ref="D45:I46"/>
    <mergeCell ref="D67:D68"/>
    <mergeCell ref="D41:I42"/>
    <mergeCell ref="F31:F33"/>
    <mergeCell ref="C31:C33"/>
    <mergeCell ref="B29:B30"/>
    <mergeCell ref="B69:B70"/>
    <mergeCell ref="C69:C70"/>
    <mergeCell ref="D40:G40"/>
    <mergeCell ref="D44:G44"/>
    <mergeCell ref="B36:B39"/>
    <mergeCell ref="C36:C39"/>
    <mergeCell ref="G36:G39"/>
    <mergeCell ref="B34:B35"/>
    <mergeCell ref="C34:C35"/>
    <mergeCell ref="G34:G35"/>
    <mergeCell ref="H34:H35"/>
    <mergeCell ref="I34:I35"/>
    <mergeCell ref="A2:I2"/>
    <mergeCell ref="H20:H22"/>
    <mergeCell ref="I11:I12"/>
    <mergeCell ref="G11:G12"/>
    <mergeCell ref="H11:H12"/>
    <mergeCell ref="C13:C14"/>
    <mergeCell ref="G21:G22"/>
    <mergeCell ref="B20:B22"/>
    <mergeCell ref="G31:G33"/>
    <mergeCell ref="G29:G30"/>
    <mergeCell ref="C17:C18"/>
    <mergeCell ref="B17:B18"/>
    <mergeCell ref="C29:C30"/>
    <mergeCell ref="B31:B33"/>
    <mergeCell ref="D31:D33"/>
    <mergeCell ref="H29:H30"/>
    <mergeCell ref="I29:I30"/>
    <mergeCell ref="I31:I33"/>
    <mergeCell ref="D23:G23"/>
    <mergeCell ref="H31:H33"/>
    <mergeCell ref="G26:G28"/>
    <mergeCell ref="H26:H28"/>
    <mergeCell ref="I26:I28"/>
    <mergeCell ref="D26:D28"/>
    <mergeCell ref="F26:F28"/>
    <mergeCell ref="B26:B28"/>
    <mergeCell ref="C26:C28"/>
    <mergeCell ref="D25:I25"/>
    <mergeCell ref="O3:O4"/>
    <mergeCell ref="E3:E4"/>
    <mergeCell ref="H3:H4"/>
    <mergeCell ref="G3:G4"/>
    <mergeCell ref="G17:G18"/>
    <mergeCell ref="H15:H16"/>
    <mergeCell ref="C11:C12"/>
    <mergeCell ref="I3:I4"/>
    <mergeCell ref="F3:F4"/>
    <mergeCell ref="I15:I16"/>
    <mergeCell ref="H13:H14"/>
    <mergeCell ref="H17:H18"/>
    <mergeCell ref="G15:G16"/>
    <mergeCell ref="H8:H10"/>
    <mergeCell ref="I8:I10"/>
    <mergeCell ref="I13:I14"/>
    <mergeCell ref="I17:I18"/>
    <mergeCell ref="B3:B4"/>
    <mergeCell ref="B15:B16"/>
    <mergeCell ref="C15:C16"/>
    <mergeCell ref="C8:C10"/>
    <mergeCell ref="G8:G10"/>
    <mergeCell ref="B11:B12"/>
    <mergeCell ref="D3:D4"/>
    <mergeCell ref="B8:B10"/>
    <mergeCell ref="C3:C4"/>
    <mergeCell ref="D5:I7"/>
    <mergeCell ref="A1:I1"/>
    <mergeCell ref="D57:G57"/>
    <mergeCell ref="D55:I55"/>
    <mergeCell ref="I67:I68"/>
    <mergeCell ref="I62:I63"/>
    <mergeCell ref="B67:B68"/>
    <mergeCell ref="C67:C68"/>
    <mergeCell ref="H62:H63"/>
    <mergeCell ref="B13:B14"/>
    <mergeCell ref="G13:G14"/>
    <mergeCell ref="C74:G74"/>
    <mergeCell ref="G67:G68"/>
    <mergeCell ref="H67:H68"/>
    <mergeCell ref="I69:I70"/>
    <mergeCell ref="C62:C63"/>
    <mergeCell ref="G62:G63"/>
    <mergeCell ref="G69:G70"/>
    <mergeCell ref="H69:H70"/>
    <mergeCell ref="F67:F68"/>
  </mergeCells>
  <printOptions/>
  <pageMargins left="0.25" right="0.25" top="0.75" bottom="0.75" header="0.3" footer="0.3"/>
  <pageSetup fitToHeight="0" horizontalDpi="600" verticalDpi="600" orientation="landscape" paperSize="9" scale="62" r:id="rId2"/>
  <rowBreaks count="2" manualBreakCount="2">
    <brk id="24" min="1" max="8" man="1"/>
    <brk id="59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140625" style="101" customWidth="1"/>
    <col min="2" max="2" width="5.28125" style="105" bestFit="1" customWidth="1"/>
    <col min="3" max="3" width="55.7109375" style="169" customWidth="1"/>
    <col min="4" max="4" width="20.57421875" style="106" customWidth="1"/>
    <col min="5" max="5" width="14.421875" style="170" hidden="1" customWidth="1"/>
    <col min="6" max="6" width="14.421875" style="171" customWidth="1"/>
    <col min="7" max="7" width="14.421875" style="170" customWidth="1"/>
    <col min="8" max="8" width="11.7109375" style="172" customWidth="1"/>
    <col min="9" max="9" width="9.57421875" style="101" bestFit="1" customWidth="1"/>
    <col min="10" max="12" width="9.140625" style="101" customWidth="1"/>
    <col min="13" max="13" width="14.421875" style="171" customWidth="1"/>
    <col min="14" max="16384" width="9.140625" style="101" customWidth="1"/>
  </cols>
  <sheetData>
    <row r="1" spans="2:13" s="99" customFormat="1" ht="24" customHeight="1">
      <c r="B1" s="146" t="s">
        <v>0</v>
      </c>
      <c r="C1" s="147" t="s">
        <v>3</v>
      </c>
      <c r="D1" s="148" t="s">
        <v>5</v>
      </c>
      <c r="E1" s="149" t="s">
        <v>23</v>
      </c>
      <c r="F1" s="150" t="s">
        <v>24</v>
      </c>
      <c r="G1" s="149" t="s">
        <v>22</v>
      </c>
      <c r="H1" s="151" t="s">
        <v>134</v>
      </c>
      <c r="M1" s="152"/>
    </row>
    <row r="2" spans="2:13" s="157" customFormat="1" ht="23.25">
      <c r="B2" s="144"/>
      <c r="C2" s="153" t="s">
        <v>17</v>
      </c>
      <c r="D2" s="185"/>
      <c r="E2" s="154"/>
      <c r="F2" s="155"/>
      <c r="G2" s="154"/>
      <c r="H2" s="156"/>
      <c r="M2" s="110"/>
    </row>
    <row r="3" spans="2:13" s="117" customFormat="1" ht="12.75">
      <c r="B3" s="88">
        <v>1</v>
      </c>
      <c r="C3" s="89" t="s">
        <v>40</v>
      </c>
      <c r="D3" s="144" t="s">
        <v>25</v>
      </c>
      <c r="E3" s="90" t="s">
        <v>62</v>
      </c>
      <c r="F3" s="38">
        <v>11925</v>
      </c>
      <c r="G3" s="91" t="s">
        <v>28</v>
      </c>
      <c r="H3" s="39">
        <v>11925</v>
      </c>
      <c r="M3" s="158"/>
    </row>
    <row r="4" spans="2:13" s="160" customFormat="1" ht="29.25" customHeight="1">
      <c r="B4" s="282">
        <v>2</v>
      </c>
      <c r="C4" s="280" t="s">
        <v>46</v>
      </c>
      <c r="D4" s="376" t="s">
        <v>18</v>
      </c>
      <c r="E4" s="41" t="s">
        <v>62</v>
      </c>
      <c r="F4" s="382">
        <v>3558</v>
      </c>
      <c r="G4" s="333" t="s">
        <v>45</v>
      </c>
      <c r="H4" s="376">
        <v>3558</v>
      </c>
      <c r="M4" s="159"/>
    </row>
    <row r="5" spans="2:13" s="160" customFormat="1" ht="17.25" customHeight="1">
      <c r="B5" s="283"/>
      <c r="C5" s="281"/>
      <c r="D5" s="377"/>
      <c r="E5" s="41"/>
      <c r="F5" s="383"/>
      <c r="G5" s="334"/>
      <c r="H5" s="377"/>
      <c r="M5" s="159"/>
    </row>
    <row r="6" spans="2:13" s="160" customFormat="1" ht="29.25" customHeight="1">
      <c r="B6" s="208">
        <v>3</v>
      </c>
      <c r="C6" s="209" t="s">
        <v>51</v>
      </c>
      <c r="D6" s="191" t="s">
        <v>18</v>
      </c>
      <c r="E6" s="41" t="s">
        <v>62</v>
      </c>
      <c r="F6" s="212">
        <v>13400</v>
      </c>
      <c r="G6" s="210" t="s">
        <v>52</v>
      </c>
      <c r="H6" s="222">
        <f>F6</f>
        <v>13400</v>
      </c>
      <c r="M6" s="159"/>
    </row>
    <row r="7" spans="2:13" s="108" customFormat="1" ht="25.5">
      <c r="B7" s="180">
        <v>4</v>
      </c>
      <c r="C7" s="181" t="s">
        <v>32</v>
      </c>
      <c r="D7" s="185" t="s">
        <v>39</v>
      </c>
      <c r="E7" s="92" t="s">
        <v>62</v>
      </c>
      <c r="F7" s="38">
        <v>800</v>
      </c>
      <c r="G7" s="93" t="s">
        <v>33</v>
      </c>
      <c r="H7" s="40">
        <v>800</v>
      </c>
      <c r="M7" s="158"/>
    </row>
    <row r="8" spans="2:15" s="108" customFormat="1" ht="35.25" customHeight="1">
      <c r="B8" s="180">
        <v>5</v>
      </c>
      <c r="C8" s="42" t="s">
        <v>69</v>
      </c>
      <c r="D8" s="144" t="s">
        <v>18</v>
      </c>
      <c r="E8" s="144"/>
      <c r="F8" s="55">
        <v>25350</v>
      </c>
      <c r="G8" s="46" t="s">
        <v>75</v>
      </c>
      <c r="H8" s="40">
        <v>25350</v>
      </c>
      <c r="I8" s="109"/>
      <c r="J8" s="109"/>
      <c r="K8" s="109"/>
      <c r="L8" s="109"/>
      <c r="M8" s="109"/>
      <c r="N8" s="111"/>
      <c r="O8" s="109"/>
    </row>
    <row r="9" spans="2:13" s="117" customFormat="1" ht="27.75" customHeight="1">
      <c r="B9" s="282">
        <v>6</v>
      </c>
      <c r="C9" s="280" t="s">
        <v>64</v>
      </c>
      <c r="D9" s="378" t="s">
        <v>84</v>
      </c>
      <c r="E9" s="379"/>
      <c r="F9" s="376">
        <v>112510</v>
      </c>
      <c r="G9" s="291" t="s">
        <v>65</v>
      </c>
      <c r="H9" s="391">
        <f>F9</f>
        <v>112510</v>
      </c>
      <c r="J9" s="67"/>
      <c r="M9" s="67"/>
    </row>
    <row r="10" spans="2:13" s="117" customFormat="1" ht="11.25" customHeight="1">
      <c r="B10" s="283"/>
      <c r="C10" s="281"/>
      <c r="D10" s="380"/>
      <c r="E10" s="381"/>
      <c r="F10" s="377"/>
      <c r="G10" s="293"/>
      <c r="H10" s="392"/>
      <c r="M10" s="67"/>
    </row>
    <row r="11" spans="2:13" s="117" customFormat="1" ht="20.25" customHeight="1">
      <c r="B11" s="282">
        <v>7</v>
      </c>
      <c r="C11" s="280" t="s">
        <v>38</v>
      </c>
      <c r="D11" s="388" t="s">
        <v>151</v>
      </c>
      <c r="E11" s="223" t="s">
        <v>63</v>
      </c>
      <c r="F11" s="399">
        <v>64694</v>
      </c>
      <c r="G11" s="393" t="s">
        <v>82</v>
      </c>
      <c r="H11" s="396">
        <f>F11</f>
        <v>64694</v>
      </c>
      <c r="I11" s="161"/>
      <c r="J11" s="161"/>
      <c r="M11" s="111"/>
    </row>
    <row r="12" spans="2:13" s="117" customFormat="1" ht="20.25" customHeight="1">
      <c r="B12" s="295"/>
      <c r="C12" s="338"/>
      <c r="D12" s="389"/>
      <c r="E12" s="223"/>
      <c r="F12" s="400"/>
      <c r="G12" s="394"/>
      <c r="H12" s="397"/>
      <c r="I12" s="161"/>
      <c r="J12" s="161"/>
      <c r="M12" s="111"/>
    </row>
    <row r="13" spans="2:13" s="117" customFormat="1" ht="12.75">
      <c r="B13" s="283"/>
      <c r="C13" s="281"/>
      <c r="D13" s="390"/>
      <c r="E13" s="223"/>
      <c r="F13" s="401"/>
      <c r="G13" s="395"/>
      <c r="H13" s="398"/>
      <c r="I13" s="162"/>
      <c r="J13" s="161"/>
      <c r="M13" s="111"/>
    </row>
    <row r="14" spans="2:13" s="117" customFormat="1" ht="12.75">
      <c r="B14" s="184">
        <v>8</v>
      </c>
      <c r="C14" s="176" t="s">
        <v>115</v>
      </c>
      <c r="D14" s="142" t="s">
        <v>18</v>
      </c>
      <c r="E14" s="163"/>
      <c r="F14" s="212">
        <v>35712</v>
      </c>
      <c r="G14" s="41" t="s">
        <v>116</v>
      </c>
      <c r="H14" s="224">
        <f>F14</f>
        <v>35712</v>
      </c>
      <c r="I14" s="162"/>
      <c r="J14" s="161"/>
      <c r="M14" s="111"/>
    </row>
    <row r="15" spans="2:15" s="108" customFormat="1" ht="38.25">
      <c r="B15" s="180">
        <v>9</v>
      </c>
      <c r="C15" s="42" t="s">
        <v>68</v>
      </c>
      <c r="D15" s="272" t="s">
        <v>66</v>
      </c>
      <c r="E15" s="274"/>
      <c r="F15" s="225">
        <v>11606</v>
      </c>
      <c r="G15" s="46" t="s">
        <v>67</v>
      </c>
      <c r="H15" s="226">
        <f>F15</f>
        <v>11606</v>
      </c>
      <c r="I15" s="109"/>
      <c r="J15" s="109"/>
      <c r="K15" s="109"/>
      <c r="L15" s="109"/>
      <c r="M15" s="109"/>
      <c r="N15" s="111"/>
      <c r="O15" s="109"/>
    </row>
    <row r="16" spans="2:15" s="108" customFormat="1" ht="25.5">
      <c r="B16" s="180">
        <v>10</v>
      </c>
      <c r="C16" s="42" t="s">
        <v>120</v>
      </c>
      <c r="D16" s="185" t="s">
        <v>121</v>
      </c>
      <c r="E16" s="186"/>
      <c r="F16" s="225">
        <v>534980</v>
      </c>
      <c r="G16" s="165" t="s">
        <v>122</v>
      </c>
      <c r="H16" s="226">
        <f>F16</f>
        <v>534980</v>
      </c>
      <c r="I16" s="109"/>
      <c r="J16" s="109"/>
      <c r="K16" s="109"/>
      <c r="L16" s="109"/>
      <c r="M16" s="109"/>
      <c r="N16" s="111"/>
      <c r="O16" s="109"/>
    </row>
    <row r="17" spans="2:15" s="108" customFormat="1" ht="38.25">
      <c r="B17" s="180">
        <v>11</v>
      </c>
      <c r="C17" s="42" t="s">
        <v>117</v>
      </c>
      <c r="D17" s="144" t="s">
        <v>118</v>
      </c>
      <c r="E17" s="186"/>
      <c r="F17" s="55">
        <v>54549</v>
      </c>
      <c r="G17" s="165" t="s">
        <v>119</v>
      </c>
      <c r="H17" s="164">
        <v>54549</v>
      </c>
      <c r="I17" s="109"/>
      <c r="J17" s="109"/>
      <c r="K17" s="109"/>
      <c r="L17" s="109"/>
      <c r="M17" s="109"/>
      <c r="N17" s="111"/>
      <c r="O17" s="109"/>
    </row>
    <row r="18" spans="2:14" s="108" customFormat="1" ht="12.75">
      <c r="B18" s="195">
        <v>12</v>
      </c>
      <c r="C18" s="42" t="s">
        <v>114</v>
      </c>
      <c r="D18" s="144" t="s">
        <v>113</v>
      </c>
      <c r="E18" s="144"/>
      <c r="F18" s="219">
        <v>48600</v>
      </c>
      <c r="G18" s="46" t="s">
        <v>133</v>
      </c>
      <c r="H18" s="227">
        <f>F18</f>
        <v>48600</v>
      </c>
      <c r="I18" s="109"/>
      <c r="J18" s="109"/>
      <c r="K18" s="109"/>
      <c r="L18" s="109"/>
      <c r="M18" s="111"/>
      <c r="N18" s="109"/>
    </row>
    <row r="19" spans="1:12" s="167" customFormat="1" ht="24.75" customHeight="1">
      <c r="A19" s="108"/>
      <c r="B19" s="282">
        <v>13</v>
      </c>
      <c r="C19" s="280" t="s">
        <v>104</v>
      </c>
      <c r="D19" s="243" t="s">
        <v>165</v>
      </c>
      <c r="E19" s="144"/>
      <c r="F19" s="37">
        <v>231200</v>
      </c>
      <c r="G19" s="284" t="s">
        <v>88</v>
      </c>
      <c r="H19" s="299">
        <f>F19+F20+F21</f>
        <v>487206</v>
      </c>
      <c r="L19" s="168"/>
    </row>
    <row r="20" spans="1:13" ht="15">
      <c r="A20" s="108"/>
      <c r="B20" s="295"/>
      <c r="C20" s="338"/>
      <c r="D20" s="243" t="s">
        <v>85</v>
      </c>
      <c r="E20" s="144"/>
      <c r="F20" s="37">
        <v>231200</v>
      </c>
      <c r="G20" s="387"/>
      <c r="H20" s="304"/>
      <c r="L20" s="111"/>
      <c r="M20" s="101"/>
    </row>
    <row r="21" spans="1:13" ht="15">
      <c r="A21" s="108"/>
      <c r="B21" s="295"/>
      <c r="C21" s="338"/>
      <c r="D21" s="243" t="s">
        <v>109</v>
      </c>
      <c r="E21" s="144"/>
      <c r="F21" s="37">
        <v>24806</v>
      </c>
      <c r="G21" s="387"/>
      <c r="H21" s="304"/>
      <c r="L21" s="111"/>
      <c r="M21" s="101"/>
    </row>
    <row r="22" spans="1:13" ht="25.5">
      <c r="A22" s="108"/>
      <c r="B22" s="194">
        <v>14</v>
      </c>
      <c r="C22" s="42" t="s">
        <v>101</v>
      </c>
      <c r="D22" s="86" t="s">
        <v>18</v>
      </c>
      <c r="E22" s="192"/>
      <c r="F22" s="64">
        <v>37200</v>
      </c>
      <c r="G22" s="192" t="s">
        <v>103</v>
      </c>
      <c r="H22" s="193">
        <v>37200</v>
      </c>
      <c r="I22" s="167"/>
      <c r="L22" s="171"/>
      <c r="M22" s="101"/>
    </row>
    <row r="23" spans="1:13" ht="25.5">
      <c r="A23" s="108"/>
      <c r="B23" s="205">
        <v>15</v>
      </c>
      <c r="C23" s="202" t="s">
        <v>74</v>
      </c>
      <c r="D23" s="143" t="s">
        <v>84</v>
      </c>
      <c r="E23" s="217"/>
      <c r="F23" s="228">
        <v>23000</v>
      </c>
      <c r="G23" s="204" t="s">
        <v>91</v>
      </c>
      <c r="H23" s="229">
        <f>F23</f>
        <v>23000</v>
      </c>
      <c r="I23" s="230"/>
      <c r="L23" s="171"/>
      <c r="M23" s="101"/>
    </row>
    <row r="24" spans="1:13" ht="51">
      <c r="A24" s="108"/>
      <c r="B24" s="207">
        <v>16</v>
      </c>
      <c r="C24" s="218" t="s">
        <v>146</v>
      </c>
      <c r="D24" s="215" t="s">
        <v>18</v>
      </c>
      <c r="E24" s="213"/>
      <c r="F24" s="219">
        <f>H24</f>
        <v>29888</v>
      </c>
      <c r="G24" s="220" t="s">
        <v>150</v>
      </c>
      <c r="H24" s="221">
        <v>29888</v>
      </c>
      <c r="I24" s="216"/>
      <c r="L24" s="171"/>
      <c r="M24" s="101"/>
    </row>
    <row r="25" spans="1:8" ht="15.75">
      <c r="A25" s="167"/>
      <c r="B25" s="146"/>
      <c r="C25" s="153" t="s">
        <v>1</v>
      </c>
      <c r="D25" s="384"/>
      <c r="E25" s="385"/>
      <c r="F25" s="385"/>
      <c r="G25" s="386"/>
      <c r="H25" s="166">
        <f>SUM(H3:H24)</f>
        <v>1494978</v>
      </c>
    </row>
    <row r="27" spans="3:8" ht="15">
      <c r="C27" s="173"/>
      <c r="H27" s="172" t="s">
        <v>30</v>
      </c>
    </row>
  </sheetData>
  <sheetProtection/>
  <mergeCells count="24">
    <mergeCell ref="H19:H21"/>
    <mergeCell ref="B11:B13"/>
    <mergeCell ref="C11:C13"/>
    <mergeCell ref="D11:D13"/>
    <mergeCell ref="B9:B10"/>
    <mergeCell ref="C9:C10"/>
    <mergeCell ref="H9:H10"/>
    <mergeCell ref="G11:G13"/>
    <mergeCell ref="H11:H13"/>
    <mergeCell ref="F11:F13"/>
    <mergeCell ref="D25:G25"/>
    <mergeCell ref="D15:E15"/>
    <mergeCell ref="B19:B21"/>
    <mergeCell ref="C19:C21"/>
    <mergeCell ref="G9:G10"/>
    <mergeCell ref="G19:G21"/>
    <mergeCell ref="H4:H5"/>
    <mergeCell ref="D4:D5"/>
    <mergeCell ref="F9:F10"/>
    <mergeCell ref="D9:E10"/>
    <mergeCell ref="B4:B5"/>
    <mergeCell ref="C4:C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6.7109375" style="10" customWidth="1"/>
    <col min="2" max="2" width="47.00390625" style="11" customWidth="1"/>
    <col min="3" max="3" width="12.7109375" style="1" hidden="1" customWidth="1"/>
    <col min="4" max="4" width="13.28125" style="1" hidden="1" customWidth="1"/>
    <col min="5" max="5" width="14.57421875" style="2" hidden="1" customWidth="1"/>
    <col min="6" max="6" width="25.7109375" style="6" hidden="1" customWidth="1"/>
    <col min="7" max="7" width="26.8515625" style="2" customWidth="1"/>
    <col min="8" max="8" width="21.140625" style="2" customWidth="1"/>
    <col min="9" max="9" width="13.8515625" style="2" bestFit="1" customWidth="1"/>
    <col min="10" max="16384" width="9.140625" style="2" customWidth="1"/>
  </cols>
  <sheetData>
    <row r="1" spans="1:8" ht="24" customHeight="1">
      <c r="A1" s="405" t="s">
        <v>128</v>
      </c>
      <c r="B1" s="405"/>
      <c r="C1" s="405"/>
      <c r="D1" s="405"/>
      <c r="E1" s="405"/>
      <c r="F1" s="405"/>
      <c r="G1" s="405"/>
      <c r="H1" s="405"/>
    </row>
    <row r="2" ht="15.75" thickBot="1"/>
    <row r="3" spans="1:8" s="5" customFormat="1" ht="30" customHeight="1">
      <c r="A3" s="406" t="s">
        <v>0</v>
      </c>
      <c r="B3" s="408" t="s">
        <v>14</v>
      </c>
      <c r="C3" s="410" t="s">
        <v>4</v>
      </c>
      <c r="D3" s="412" t="s">
        <v>5</v>
      </c>
      <c r="E3" s="412"/>
      <c r="F3" s="21" t="s">
        <v>2</v>
      </c>
      <c r="G3" s="414" t="s">
        <v>31</v>
      </c>
      <c r="H3" s="403" t="s">
        <v>134</v>
      </c>
    </row>
    <row r="4" spans="1:8" s="3" customFormat="1" ht="18" customHeight="1">
      <c r="A4" s="407"/>
      <c r="B4" s="409"/>
      <c r="C4" s="411"/>
      <c r="D4" s="413"/>
      <c r="E4" s="413"/>
      <c r="F4" s="20" t="s">
        <v>6</v>
      </c>
      <c r="G4" s="415"/>
      <c r="H4" s="404"/>
    </row>
    <row r="5" spans="1:11" s="9" customFormat="1" ht="34.5" customHeight="1">
      <c r="A5" s="13" t="s">
        <v>16</v>
      </c>
      <c r="B5" s="8" t="s">
        <v>8</v>
      </c>
      <c r="C5" s="7"/>
      <c r="D5" s="7"/>
      <c r="E5" s="12"/>
      <c r="F5" s="18"/>
      <c r="G5" s="23">
        <f>'ΕΡΓΑ-ΜΕΛΕΤΕΣ'!H58</f>
        <v>19654194</v>
      </c>
      <c r="H5" s="24">
        <f>'ΕΡΓΑ-ΜΕΛΕΤΕΣ'!I58</f>
        <v>10040132</v>
      </c>
      <c r="I5" s="36"/>
      <c r="K5" s="9" t="s">
        <v>30</v>
      </c>
    </row>
    <row r="6" spans="1:8" s="9" customFormat="1" ht="34.5" customHeight="1">
      <c r="A6" s="13" t="s">
        <v>9</v>
      </c>
      <c r="B6" s="8" t="s">
        <v>11</v>
      </c>
      <c r="C6" s="7"/>
      <c r="D6" s="7"/>
      <c r="E6" s="12"/>
      <c r="F6" s="18"/>
      <c r="G6" s="27">
        <f>'ΕΡΓΑ-ΜΕΛΕΤΕΣ'!H74</f>
        <v>1209438</v>
      </c>
      <c r="H6" s="28">
        <f>'ΕΡΓΑ-ΜΕΛΕΤΕΣ'!I74</f>
        <v>206000</v>
      </c>
    </row>
    <row r="7" spans="1:8" s="9" customFormat="1" ht="34.5" customHeight="1">
      <c r="A7" s="13" t="s">
        <v>10</v>
      </c>
      <c r="B7" s="8" t="s">
        <v>12</v>
      </c>
      <c r="C7" s="7"/>
      <c r="D7" s="7"/>
      <c r="E7" s="12"/>
      <c r="F7" s="18"/>
      <c r="G7" s="25"/>
      <c r="H7" s="28">
        <f>ΣΥΝΕΧΙΖΟΜΕΝΑ!H25</f>
        <v>1494978</v>
      </c>
    </row>
    <row r="8" spans="1:8" s="9" customFormat="1" ht="39.75" customHeight="1" thickBot="1">
      <c r="A8" s="14"/>
      <c r="B8" s="15" t="s">
        <v>1</v>
      </c>
      <c r="C8" s="16"/>
      <c r="D8" s="16"/>
      <c r="E8" s="17"/>
      <c r="F8" s="19"/>
      <c r="G8" s="26"/>
      <c r="H8" s="29">
        <f>SUM(H5:H7)</f>
        <v>11741110</v>
      </c>
    </row>
    <row r="9" ht="15">
      <c r="G9" s="3"/>
    </row>
    <row r="10" spans="2:7" ht="15">
      <c r="B10" s="68" t="s">
        <v>166</v>
      </c>
      <c r="G10" s="3"/>
    </row>
    <row r="11" spans="2:7" ht="15">
      <c r="B11" s="30"/>
      <c r="C11" s="31"/>
      <c r="D11" s="31"/>
      <c r="E11" s="32"/>
      <c r="F11" s="33"/>
      <c r="G11" s="34"/>
    </row>
    <row r="12" spans="2:7" ht="15">
      <c r="B12" s="402" t="s">
        <v>71</v>
      </c>
      <c r="C12" s="402"/>
      <c r="D12" s="402"/>
      <c r="E12" s="402"/>
      <c r="F12" s="402"/>
      <c r="G12" s="402"/>
    </row>
    <row r="13" spans="2:7" ht="15">
      <c r="B13" s="402" t="s">
        <v>72</v>
      </c>
      <c r="C13" s="402"/>
      <c r="D13" s="402"/>
      <c r="E13" s="402"/>
      <c r="F13" s="402"/>
      <c r="G13" s="402"/>
    </row>
    <row r="14" spans="2:7" ht="15">
      <c r="B14" s="30"/>
      <c r="C14" s="31"/>
      <c r="D14" s="31"/>
      <c r="E14" s="32"/>
      <c r="F14" s="35" t="s">
        <v>13</v>
      </c>
      <c r="G14" s="35"/>
    </row>
    <row r="15" spans="2:7" ht="15">
      <c r="B15" s="402"/>
      <c r="C15" s="402"/>
      <c r="D15" s="402"/>
      <c r="E15" s="402"/>
      <c r="F15" s="402"/>
      <c r="G15" s="402"/>
    </row>
    <row r="16" spans="2:7" ht="15">
      <c r="B16" s="402"/>
      <c r="C16" s="402"/>
      <c r="D16" s="402"/>
      <c r="E16" s="402"/>
      <c r="F16" s="402"/>
      <c r="G16" s="402"/>
    </row>
    <row r="17" spans="2:7" ht="15">
      <c r="B17" s="402" t="s">
        <v>73</v>
      </c>
      <c r="C17" s="402"/>
      <c r="D17" s="402"/>
      <c r="E17" s="402"/>
      <c r="F17" s="402"/>
      <c r="G17" s="402"/>
    </row>
    <row r="18" spans="2:7" ht="15">
      <c r="B18" s="402"/>
      <c r="C18" s="402"/>
      <c r="D18" s="402"/>
      <c r="E18" s="402"/>
      <c r="F18" s="402"/>
      <c r="G18" s="402"/>
    </row>
    <row r="19" spans="2:7" ht="15">
      <c r="B19" s="4"/>
      <c r="C19" s="22"/>
      <c r="D19" s="4"/>
      <c r="E19" s="22"/>
      <c r="F19" s="4"/>
      <c r="G19" s="22"/>
    </row>
    <row r="20" spans="2:7" ht="15">
      <c r="B20" s="4"/>
      <c r="C20" s="22"/>
      <c r="D20" s="4"/>
      <c r="E20" s="22"/>
      <c r="F20" s="4"/>
      <c r="G20" s="22"/>
    </row>
    <row r="21" spans="2:9" ht="15">
      <c r="B21" s="4"/>
      <c r="C21" s="22"/>
      <c r="D21" s="4"/>
      <c r="E21" s="22"/>
      <c r="F21" s="4"/>
      <c r="G21" s="22"/>
      <c r="I21" s="2" t="s">
        <v>37</v>
      </c>
    </row>
    <row r="22" spans="2:7" ht="15">
      <c r="B22" s="4"/>
      <c r="C22" s="22"/>
      <c r="D22" s="4"/>
      <c r="E22" s="22"/>
      <c r="F22" s="4"/>
      <c r="G22" s="22"/>
    </row>
    <row r="32" ht="15">
      <c r="H32" s="2" t="s">
        <v>37</v>
      </c>
    </row>
  </sheetData>
  <sheetProtection/>
  <mergeCells count="13">
    <mergeCell ref="C3:C4"/>
    <mergeCell ref="D3:E4"/>
    <mergeCell ref="G3:G4"/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</mergeCells>
  <printOptions horizontalCentered="1"/>
  <pageMargins left="0.3937007874015748" right="0.1968503937007874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ΔΗΜΟΣ ΚΑΛΛΙΘΕΑΣ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subject/>
  <dc:creator>Ι. ΚΑΪΜΑΖΟΓΛΟΥ-Θ. ΠΑΠΠΑ</dc:creator>
  <cp:keywords/>
  <dc:description/>
  <cp:lastModifiedBy>Ελπίδα Τσαγκάρη</cp:lastModifiedBy>
  <cp:lastPrinted>2024-02-21T11:45:01Z</cp:lastPrinted>
  <dcterms:created xsi:type="dcterms:W3CDTF">2000-11-20T12:09:58Z</dcterms:created>
  <dcterms:modified xsi:type="dcterms:W3CDTF">2024-02-22T13:46:23Z</dcterms:modified>
  <cp:category/>
  <cp:version/>
  <cp:contentType/>
  <cp:contentStatus/>
</cp:coreProperties>
</file>