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360" windowHeight="4440" activeTab="0"/>
  </bookViews>
  <sheets>
    <sheet name="ΙΣΟΛΟΓΙΣΜΟΣ" sheetId="1" r:id="rId1"/>
  </sheets>
  <definedNames>
    <definedName name="_xlnm.Print_Area" localSheetId="0">'ΙΣΟΛΟΓΙΣΜΟΣ'!$C$2:$X$123</definedName>
  </definedNames>
  <calcPr fullCalcOnLoad="1"/>
</workbook>
</file>

<file path=xl/sharedStrings.xml><?xml version="1.0" encoding="utf-8"?>
<sst xmlns="http://schemas.openxmlformats.org/spreadsheetml/2006/main" count="162" uniqueCount="148">
  <si>
    <t xml:space="preserve"> Ε   Ν   Ε   Ρ   Γ   Η   Τ   Ι   Κ   Ο</t>
  </si>
  <si>
    <t xml:space="preserve">Π   Α   Θ   Η   Τ   Ι   Κ   Ο </t>
  </si>
  <si>
    <t xml:space="preserve">Ποσά  </t>
  </si>
  <si>
    <t>Αναπόσβεστη</t>
  </si>
  <si>
    <t xml:space="preserve"> Κλειόμενης </t>
  </si>
  <si>
    <t>Αποσβέσεις</t>
  </si>
  <si>
    <t>αξία</t>
  </si>
  <si>
    <t xml:space="preserve">Χρήσεως </t>
  </si>
  <si>
    <t>Β. ΕΞΟΔΑ ΕΓΚΑΤΑΣΤΑΣΕΩΣ</t>
  </si>
  <si>
    <t>Α. ΙΔΙΑ ΚΕΦΑΛΑΙΑ</t>
  </si>
  <si>
    <r>
      <t xml:space="preserve">Ι. </t>
    </r>
    <r>
      <rPr>
        <i/>
        <sz val="12"/>
        <rFont val="Arial Greek"/>
        <family val="2"/>
      </rPr>
      <t>Κεφάλαιο</t>
    </r>
  </si>
  <si>
    <t>4. Λοιπά έξοδα εγκαταστάσεως</t>
  </si>
  <si>
    <t>3. Δωρεές παγίων</t>
  </si>
  <si>
    <t>4. Επιχορηγήσεις επενδύσεων</t>
  </si>
  <si>
    <t>Γ. ΠΑΓΙΟ  ΕΝΕΡΓΗΤΙΚΟ</t>
  </si>
  <si>
    <r>
      <t>Ι.</t>
    </r>
    <r>
      <rPr>
        <i/>
        <sz val="12"/>
        <rFont val="Arial Greek"/>
        <family val="2"/>
      </rPr>
      <t xml:space="preserve"> Ασώματες ακινητοποιήσεις</t>
    </r>
  </si>
  <si>
    <r>
      <t xml:space="preserve">ΙV. </t>
    </r>
    <r>
      <rPr>
        <i/>
        <sz val="12"/>
        <rFont val="Arial Greek"/>
        <family val="2"/>
      </rPr>
      <t>Αποτελέσματα εις νέο</t>
    </r>
  </si>
  <si>
    <r>
      <t xml:space="preserve">ΙΙ. </t>
    </r>
    <r>
      <rPr>
        <i/>
        <sz val="12"/>
        <rFont val="Arial Greek"/>
        <family val="2"/>
      </rPr>
      <t>Ενσώματες Ακινητοποιήσεις</t>
    </r>
  </si>
  <si>
    <t>Β. ΠΡΟΒΛΕΨΕΙΣ ΓΙΑ ΚΙΝΔΥΝΟΥΣ &amp; ΕΞΟΔΑ</t>
  </si>
  <si>
    <t>1. Προβλέψεις για αποζημίωση προσωπικού</t>
  </si>
  <si>
    <t xml:space="preserve">    λόγω εξόδου από την υπηρεσία</t>
  </si>
  <si>
    <t>6. ΄Επιπλα και λοιπός εξοπλισμός</t>
  </si>
  <si>
    <t>2. Λοιπές Προβλέψεις</t>
  </si>
  <si>
    <t>Γ. ΥΠΟΧΡΕΩΣΕΙΣ</t>
  </si>
  <si>
    <r>
      <t xml:space="preserve">Ι. </t>
    </r>
    <r>
      <rPr>
        <i/>
        <sz val="12"/>
        <rFont val="Arial Greek"/>
        <family val="2"/>
      </rPr>
      <t>Μακροπρόθεσμες Υποχρεώσεις</t>
    </r>
  </si>
  <si>
    <t xml:space="preserve">     Χρηματοοικονομικές Απαιτήσεις</t>
  </si>
  <si>
    <t>1. Τίτλοι πάγιας επένδυσης</t>
  </si>
  <si>
    <r>
      <t xml:space="preserve">ΙΙ. </t>
    </r>
    <r>
      <rPr>
        <i/>
        <sz val="12"/>
        <rFont val="Arial Greek"/>
        <family val="2"/>
      </rPr>
      <t>Βραχυπρόθεσμες Υποχρεώσεις</t>
    </r>
  </si>
  <si>
    <t>1. Προμηθευτές</t>
  </si>
  <si>
    <t>Δ.  ΚΥΚΛΟΦΟΡΟΥΝ  ΕΝΕΡΓΗΤΙΚΟ</t>
  </si>
  <si>
    <r>
      <t xml:space="preserve">Ι. </t>
    </r>
    <r>
      <rPr>
        <i/>
        <sz val="12"/>
        <rFont val="Arial Greek"/>
        <family val="0"/>
      </rPr>
      <t>Αποθέματα</t>
    </r>
  </si>
  <si>
    <t>7. Μακροπρόθεσμες Υποχρεώσεις</t>
  </si>
  <si>
    <t>8. Πιστωτές διάφοροι</t>
  </si>
  <si>
    <r>
      <t xml:space="preserve">ΙΙ. </t>
    </r>
    <r>
      <rPr>
        <i/>
        <sz val="12"/>
        <rFont val="Arial Greek"/>
        <family val="0"/>
      </rPr>
      <t>Απαιτήσεις</t>
    </r>
  </si>
  <si>
    <t>1. Απαιτήσεις από πώληση αγαθών και υπηρεσιών</t>
  </si>
  <si>
    <t>5. Χρεώστες Διάφοροι</t>
  </si>
  <si>
    <r>
      <t xml:space="preserve">IV. </t>
    </r>
    <r>
      <rPr>
        <i/>
        <sz val="12"/>
        <rFont val="Arial Greek"/>
        <family val="0"/>
      </rPr>
      <t>Διαθέσιμα</t>
    </r>
  </si>
  <si>
    <t>1. Ταμείο</t>
  </si>
  <si>
    <t>3. Καταθέσεις όψεως και προθεσμίας</t>
  </si>
  <si>
    <t>2. Έσοδα χρήσεως εισπρακτέα</t>
  </si>
  <si>
    <t>2. Εξοδα χρήσεως δουλευμένα</t>
  </si>
  <si>
    <t>6. Ασφαλιστικοί Οργανισμοί</t>
  </si>
  <si>
    <t>4. Λοιπές μακροπρόθεσμες υποχρεώσεις</t>
  </si>
  <si>
    <t xml:space="preserve">    πληρωτέες στην επόμενη χρήση</t>
  </si>
  <si>
    <t>ΚΑΤΑΣΤΑΣΗ ΑΠΟΤΕΛΕΣΜΑΤΩΝ ΧΡΗΣΕΩΣ</t>
  </si>
  <si>
    <t>Ι. Αποτελέσματα εκμεταλλεύσεως</t>
  </si>
  <si>
    <t>2. Έσοδα από φόρους - εισφορές - πρόστιμα - προσαυξήσεις</t>
  </si>
  <si>
    <t>3. Τακτικές επιχορηγήσεις από κρατικό προϋπολογισμό</t>
  </si>
  <si>
    <t>Πλέον : Άλλα έσοδα</t>
  </si>
  <si>
    <t>Σύνολo</t>
  </si>
  <si>
    <t>Μείον : 1. Έξοδα διοικητικής λειτουργίας</t>
  </si>
  <si>
    <t xml:space="preserve">            3. Έξοδα λειτουργίας δημοσίων σχέσεων</t>
  </si>
  <si>
    <t>Πλέον :</t>
  </si>
  <si>
    <t>Μείον :</t>
  </si>
  <si>
    <t xml:space="preserve">ΙΙ. ΠΛΕΟΝ : Έκτακτα αποτελέσματα </t>
  </si>
  <si>
    <t>1. Έκτακτα &amp; Ανόργανα έσοδα</t>
  </si>
  <si>
    <t>3. Έσοδα προηγούμενων χρήσεων</t>
  </si>
  <si>
    <t>2. Έκτακτες ζημιές</t>
  </si>
  <si>
    <t xml:space="preserve">3. Έξοδα προηγουμένων χρήσεων </t>
  </si>
  <si>
    <t>Σύνολο αποσβέσεων παγίων στοιχείων</t>
  </si>
  <si>
    <t>Μείον : Οι από αυτές ενσωματωμένες στο λειτουργικό κόστος</t>
  </si>
  <si>
    <t xml:space="preserve"> Αξία Κτήσεως</t>
  </si>
  <si>
    <t>(+) : Αποθεματικά προς διάθεση</t>
  </si>
  <si>
    <t>ΠΙΝΑΚΑΣ ΔΙΑΘΕΣΕΩΣ ΑΠΟΤΕΛΕΣΜΑΤΩΝ</t>
  </si>
  <si>
    <r>
      <t xml:space="preserve">ΙΙΙ. </t>
    </r>
    <r>
      <rPr>
        <i/>
        <sz val="12"/>
        <rFont val="Arial Greek"/>
        <family val="2"/>
      </rPr>
      <t xml:space="preserve">Διαφορές αναπροσαρμογής και επιχορηγήσεις - </t>
    </r>
  </si>
  <si>
    <t xml:space="preserve">     επενδύσεων - Δωρεές παγίων</t>
  </si>
  <si>
    <t>ΓΕΝΙΚΟ ΣΥΝΟΛΟ ΠΑΘΗΤΙΚΟΥ ( Α + Β + Γ + Δ )</t>
  </si>
  <si>
    <t>Δ Η Μ Ο Σ  Κ Α Λ Λ Ι Θ Ε Α Σ</t>
  </si>
  <si>
    <t>1. Έσοδα από πώληση υπηρεσιών</t>
  </si>
  <si>
    <t>Μείον : Κόστος υπηρεσιών</t>
  </si>
  <si>
    <t>Μικτά αποτελέσματα ( πλεόνασμα ) εκμεταλλεύσεως</t>
  </si>
  <si>
    <t>4. Αναλώσιμα υλικά και Ανταλλακτικά</t>
  </si>
  <si>
    <r>
      <t>Μείον :</t>
    </r>
    <r>
      <rPr>
        <sz val="12"/>
        <rFont val="Arial Greek"/>
        <family val="2"/>
      </rPr>
      <t xml:space="preserve">  Οφειλόμενες δόσεις</t>
    </r>
  </si>
  <si>
    <t xml:space="preserve">             Προβλέψεις για υποτίμηση</t>
  </si>
  <si>
    <t xml:space="preserve">4. Προβλέψεις για έκτακτους κινδύνους </t>
  </si>
  <si>
    <t>Ν Ο Μ Α Ρ Χ Ι Α   Α Θ Η Ν Ω Ν</t>
  </si>
  <si>
    <t>Ε Λ Λ Η Ν Ι Κ Η   Δ Η Μ Ο Κ Ρ Α Τ Ι Α</t>
  </si>
  <si>
    <t>ΓΕΝΙΚΟ ΣΥΝΟΛΟ ΕΝΕΡΓΗΤΙΚΟΥ ( Β + Γ + Δ + Ε )</t>
  </si>
  <si>
    <t>ΙΙΙ. Τίτλοι πάγιας επένδυσης και Αλλες μακροπρόθεσμες</t>
  </si>
  <si>
    <t>Σύνολο ακινητοποιήσεων ( ΓΙ + ΓΙΙ )</t>
  </si>
  <si>
    <t>Σύνολο πάγιου ενεργητικού ( ΓΙ+ΓΙΙ+ΓΙΙ )</t>
  </si>
  <si>
    <t>Σύνολο Κυκλοφορούντος Ενεργητικού ( ΔΙ + ΔΙΙ + ΔΙV )</t>
  </si>
  <si>
    <t xml:space="preserve">3. Χρεωστικοί Τόκοι και Συναφή Έξοδα </t>
  </si>
  <si>
    <t>4. Πιστωτικοί Τόκοι και Συναφή Έσοδα</t>
  </si>
  <si>
    <t xml:space="preserve">5. Υποχρεώσεις από φόρους και τέλη </t>
  </si>
  <si>
    <t>Σύνολο Υποχρεώσεων ( ΓΙ + ΓΙΙ )</t>
  </si>
  <si>
    <t>4. Έσοδα από προβλέψεις προηγούμενων χρήσεων</t>
  </si>
  <si>
    <t>1. Έκτακτα &amp; Ανόργανα έξοδα</t>
  </si>
  <si>
    <t>Σύνολο ιδίων κεφαλαίων ( ΑΙ + ΑΙΙΙ + ΑΙV )</t>
  </si>
  <si>
    <t>Ε. ΜΕΤΑΒΑΤΙΚΟΙ ΛΟΓΑΡΙΑΣΜΟΙ ΕΝΕΡΓΗΤΙΚΟΥ</t>
  </si>
  <si>
    <t>Δ. ΜΕΤΑΒΑΤΙΚΟΙ ΛΟΓΑΡΙΑΣΜΟΙ ΠΑΘΗΤΙΚΟΥ</t>
  </si>
  <si>
    <t>Υπόλοιπο πλεονασμάτων εις νέο</t>
  </si>
  <si>
    <t>4. Επισφαλείς-Επίδικες απαιτήσεις και χρεώστες</t>
  </si>
  <si>
    <t xml:space="preserve">    Μείον : Προβλέψεις</t>
  </si>
  <si>
    <t>1α. Πλατείες - Πάρκα- Παιδότοποι κοινής χρήσεως</t>
  </si>
  <si>
    <t>1β. Οδοί - Οδοστρώματα κοινής χρήσεως</t>
  </si>
  <si>
    <t>1γ. Πεζοδρόμια κοινής χρήσεως</t>
  </si>
  <si>
    <t>3β. Εγκαταστάσεις ηλεκτροφωτισμού κοινής χρήσεως</t>
  </si>
  <si>
    <t xml:space="preserve">3γ.  Λοιπές μόνιμες εγκαταστάσεις κοινής χρήσεως </t>
  </si>
  <si>
    <t>1.   Γήπεδα - Οικόπεδα</t>
  </si>
  <si>
    <t>2.   Ορυχεία, Μεταλλεία, Λατομεία, Αγροί, Φυτείες, Δάση</t>
  </si>
  <si>
    <t>3.   Κτίρια και Τεχνικά Εργα</t>
  </si>
  <si>
    <t>4.   Μηχανήματα - Τεχνικές Εγκαταστάσεις και</t>
  </si>
  <si>
    <t xml:space="preserve">       Λοιπός Μηχανολογικός Εξοπλισμός</t>
  </si>
  <si>
    <t>5.  Μεταφορικά Μέσα</t>
  </si>
  <si>
    <t>7.  Ακινητοποιήσεις υπό εκτέλεση και προκαταβολές</t>
  </si>
  <si>
    <t>1.  Έξοδα ερευνών και αναπτύξεως</t>
  </si>
  <si>
    <t xml:space="preserve">(+) Υπόλοιπο αποτελεσμάτων (πλεονασμάτων) </t>
  </si>
  <si>
    <t xml:space="preserve">       προηγούμενων χρήσεων</t>
  </si>
  <si>
    <t>Προηγούμενης</t>
  </si>
  <si>
    <t>Σύνολο</t>
  </si>
  <si>
    <t xml:space="preserve">ΜΕΙΟΝ: </t>
  </si>
  <si>
    <t>Λογιστικές διαφορές προηγούμενων χρήσεων</t>
  </si>
  <si>
    <t>Πλεόνασμα εις νέο</t>
  </si>
  <si>
    <t>70+71+73</t>
  </si>
  <si>
    <t>72</t>
  </si>
  <si>
    <t>74.00</t>
  </si>
  <si>
    <t>74+75 πλήν 74.00</t>
  </si>
  <si>
    <t>76.00,76.02 και 76.10</t>
  </si>
  <si>
    <t>81.01</t>
  </si>
  <si>
    <t>84</t>
  </si>
  <si>
    <t>81.00</t>
  </si>
  <si>
    <t>81.02</t>
  </si>
  <si>
    <t>82.00</t>
  </si>
  <si>
    <t>83</t>
  </si>
  <si>
    <t>2. Απαιτήσεις από κοινωνικούς πόρους-επιχορηγήσεις</t>
  </si>
  <si>
    <t>ΕΛΕΓΧΟΣ ΑΠΟΣΒΈΣΕΩΝ</t>
  </si>
  <si>
    <t>Οργανικά και Έκτακτα Αποτελέσματα ( πλεόνασμα )</t>
  </si>
  <si>
    <t>ΚΑΘΑΡΑ ΑΠΟΤΕΛΕΣΜΑΤΑ ( πλεόνασμα ) ΧΡΗΣΕΩΣ</t>
  </si>
  <si>
    <t>Καθαρά αποτελέσματα (πλεόνασμα) χρήσεως</t>
  </si>
  <si>
    <t>ΕΛΕΓΧΟΣ ΠΡΟΒΛΕΨΕΩΝ</t>
  </si>
  <si>
    <t>5. Προκαταβολές για Αγορές Αποθεμάτων</t>
  </si>
  <si>
    <t>Λοιποί μη ενσωματωμένοι στο λειτουργικό κόστος φόροι</t>
  </si>
  <si>
    <t>ΙΙΙ. Αποθεματικά Κεφάλαια</t>
  </si>
  <si>
    <t>3. Ειδικά Αποθεματικά</t>
  </si>
  <si>
    <t>82.01+82.07</t>
  </si>
  <si>
    <t>Μερικά αποτελέσματα ( έλλειμμα - πλεόνασμα) εκμεταλλεύσεως</t>
  </si>
  <si>
    <t xml:space="preserve">ΠΛΕΟΝ: </t>
  </si>
  <si>
    <t>Τακτοποίηση επιχορηγήσεων</t>
  </si>
  <si>
    <t>ΙΣΟΛΟΓΙΣΜΟΣ  31ης Δεκεμβρίου 2018</t>
  </si>
  <si>
    <t>94η ΕΤΑΙΡΙΚΗ ΧΡΗΣΗ (1 ΙΑΝΟΥΑΡΙΟΥ - 31 ΔΕΚΕΜΒΡΙΟΥ 2018) (ΠΟΣΑ ΣΕ ΕΥΡΩ)</t>
  </si>
  <si>
    <t>31 ΔΕΚΕΜΒΡΙΟΥ 2018 ( 1 ΙΑΝΟΥΑΡΙΟΥ - 31 ΔΕΚΕΜΒΡΙΟΥ 2018 )</t>
  </si>
  <si>
    <t xml:space="preserve">  Ποσά κλειομένης χρήσεως 2018</t>
  </si>
  <si>
    <t xml:space="preserve">  Ποσά προηγούμενης χρήσεως 2017</t>
  </si>
  <si>
    <t>Ποσά κλειομένης χρήσεως 2018</t>
  </si>
  <si>
    <t>Ποσά προηγούμενης χρήσεως 2017</t>
  </si>
  <si>
    <t>Ολικά  Αποτελέσματα (έλλειμμα) εκμεταλλεύσεως</t>
  </si>
  <si>
    <t xml:space="preserve">                                    ΚΑΛΛΙΘΕΑ 16-10-2023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</si>
</sst>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0_ ;\-#,##0\ "/>
    <numFmt numFmtId="173" formatCode="#,##0.0"/>
    <numFmt numFmtId="174" formatCode="&quot;Ναι&quot;;&quot;Ναι&quot;;&quot;'Οχι&quot;"/>
    <numFmt numFmtId="175" formatCode="&quot;Αληθές&quot;;&quot;Αληθές&quot;;&quot;Ψευδές&quot;"/>
    <numFmt numFmtId="176" formatCode="&quot;Ενεργοποίηση&quot;;&quot;Ενεργοποίηση&quot;;&quot;Απενεργοποίηση&quot;"/>
  </numFmts>
  <fonts count="58">
    <font>
      <sz val="10"/>
      <name val="Arial Greek"/>
      <family val="0"/>
    </font>
    <font>
      <b/>
      <sz val="10"/>
      <name val="Arial Greek"/>
      <family val="0"/>
    </font>
    <font>
      <i/>
      <sz val="10"/>
      <name val="Arial Greek"/>
      <family val="0"/>
    </font>
    <font>
      <b/>
      <i/>
      <sz val="10"/>
      <name val="Arial Greek"/>
      <family val="0"/>
    </font>
    <font>
      <sz val="12"/>
      <name val="Arial Greek"/>
      <family val="2"/>
    </font>
    <font>
      <b/>
      <sz val="12"/>
      <name val="Arial Greek"/>
      <family val="0"/>
    </font>
    <font>
      <u val="single"/>
      <sz val="12"/>
      <name val="Arial Greek"/>
      <family val="2"/>
    </font>
    <font>
      <u val="doubleAccounting"/>
      <sz val="12"/>
      <name val="Arial Greek"/>
      <family val="2"/>
    </font>
    <font>
      <u val="double"/>
      <sz val="12"/>
      <name val="Arial Greek"/>
      <family val="2"/>
    </font>
    <font>
      <i/>
      <sz val="12"/>
      <name val="Arial Greek"/>
      <family val="2"/>
    </font>
    <font>
      <u val="singleAccounting"/>
      <sz val="12"/>
      <name val="Arial Greek"/>
      <family val="2"/>
    </font>
    <font>
      <b/>
      <sz val="16"/>
      <name val="Arial Greek"/>
      <family val="2"/>
    </font>
    <font>
      <sz val="14"/>
      <name val="Arial Greek"/>
      <family val="2"/>
    </font>
    <font>
      <b/>
      <u val="double"/>
      <sz val="12"/>
      <name val="Arial Greek"/>
      <family val="2"/>
    </font>
    <font>
      <b/>
      <sz val="14"/>
      <name val="Arial Greek"/>
      <family val="2"/>
    </font>
    <font>
      <b/>
      <sz val="18"/>
      <name val="Arial Greek"/>
      <family val="2"/>
    </font>
    <font>
      <u val="single"/>
      <sz val="7.5"/>
      <color indexed="12"/>
      <name val="Arial Greek"/>
      <family val="0"/>
    </font>
    <font>
      <sz val="9"/>
      <name val="Arial Greek"/>
      <family val="2"/>
    </font>
    <font>
      <b/>
      <sz val="9"/>
      <name val="Arial Greek"/>
      <family val="2"/>
    </font>
    <font>
      <sz val="11"/>
      <name val="Arial Greek"/>
      <family val="2"/>
    </font>
    <font>
      <u val="single"/>
      <sz val="7.5"/>
      <color indexed="36"/>
      <name val="Arial Greek"/>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sz val="12"/>
      <color indexed="10"/>
      <name val="Arial Greek"/>
      <family val="2"/>
    </font>
    <font>
      <sz val="12"/>
      <color indexed="8"/>
      <name val="Arial Greek"/>
      <family val="0"/>
    </font>
    <font>
      <b/>
      <sz val="12"/>
      <color indexed="8"/>
      <name val="Arial Greek"/>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sz val="12"/>
      <color rgb="FFFF0000"/>
      <name val="Arial Greek"/>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21" borderId="2"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31"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32" borderId="7" applyNumberFormat="0" applyFont="0" applyAlignment="0" applyProtection="0"/>
    <xf numFmtId="0" fontId="53" fillId="0" borderId="8"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56" fillId="28" borderId="1" applyNumberFormat="0" applyAlignment="0" applyProtection="0"/>
  </cellStyleXfs>
  <cellXfs count="91">
    <xf numFmtId="0" fontId="0" fillId="0" borderId="0" xfId="0" applyAlignment="1">
      <alignment/>
    </xf>
    <xf numFmtId="0" fontId="4" fillId="0" borderId="0" xfId="0" applyFont="1" applyBorder="1" applyAlignment="1">
      <alignment horizontal="centerContinuous"/>
    </xf>
    <xf numFmtId="3" fontId="4" fillId="0" borderId="0" xfId="0" applyNumberFormat="1" applyFont="1" applyBorder="1" applyAlignment="1">
      <alignment/>
    </xf>
    <xf numFmtId="3" fontId="4" fillId="0" borderId="0" xfId="0" applyNumberFormat="1" applyFont="1" applyBorder="1" applyAlignment="1">
      <alignment horizontal="center"/>
    </xf>
    <xf numFmtId="49" fontId="5" fillId="0" borderId="0" xfId="0" applyNumberFormat="1" applyFont="1" applyBorder="1" applyAlignment="1">
      <alignment horizontal="left"/>
    </xf>
    <xf numFmtId="0" fontId="5" fillId="0" borderId="0" xfId="0" applyFont="1" applyBorder="1" applyAlignment="1">
      <alignment horizontal="centerContinuous"/>
    </xf>
    <xf numFmtId="0" fontId="4" fillId="0" borderId="0" xfId="0" applyFont="1" applyBorder="1" applyAlignment="1">
      <alignment horizontal="left"/>
    </xf>
    <xf numFmtId="0" fontId="5" fillId="0" borderId="0" xfId="0" applyFont="1" applyAlignment="1">
      <alignment horizontal="lef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
    </xf>
    <xf numFmtId="3" fontId="6" fillId="0" borderId="0" xfId="0" applyNumberFormat="1" applyFont="1" applyBorder="1" applyAlignment="1">
      <alignment horizontal="center"/>
    </xf>
    <xf numFmtId="3" fontId="4" fillId="0" borderId="0"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0" fontId="5" fillId="0" borderId="0" xfId="0" applyFont="1" applyBorder="1" applyAlignment="1">
      <alignment/>
    </xf>
    <xf numFmtId="3" fontId="8" fillId="0" borderId="0" xfId="0" applyNumberFormat="1" applyFont="1" applyBorder="1" applyAlignment="1">
      <alignment horizontal="center"/>
    </xf>
    <xf numFmtId="49" fontId="6" fillId="0" borderId="0" xfId="0" applyNumberFormat="1" applyFont="1" applyBorder="1" applyAlignment="1">
      <alignment/>
    </xf>
    <xf numFmtId="0" fontId="5" fillId="0" borderId="0" xfId="0" applyFont="1" applyBorder="1" applyAlignment="1">
      <alignment/>
    </xf>
    <xf numFmtId="49" fontId="5" fillId="0" borderId="0" xfId="0" applyNumberFormat="1" applyFont="1" applyBorder="1" applyAlignment="1">
      <alignment horizontal="centerContinuous"/>
    </xf>
    <xf numFmtId="49" fontId="5" fillId="0" borderId="0" xfId="0" applyNumberFormat="1" applyFont="1" applyBorder="1" applyAlignment="1">
      <alignment/>
    </xf>
    <xf numFmtId="49" fontId="4"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xf>
    <xf numFmtId="4" fontId="4" fillId="0" borderId="0" xfId="0" applyNumberFormat="1" applyFont="1" applyBorder="1" applyAlignment="1">
      <alignment horizontal="center"/>
    </xf>
    <xf numFmtId="4" fontId="6" fillId="0" borderId="0" xfId="0" applyNumberFormat="1" applyFont="1" applyBorder="1" applyAlignment="1">
      <alignment horizontal="center"/>
    </xf>
    <xf numFmtId="4" fontId="4" fillId="0" borderId="0" xfId="0" applyNumberFormat="1" applyFont="1" applyAlignment="1">
      <alignment horizontal="right"/>
    </xf>
    <xf numFmtId="4" fontId="4" fillId="0" borderId="0" xfId="0" applyNumberFormat="1" applyFont="1" applyBorder="1" applyAlignment="1">
      <alignment horizontal="right"/>
    </xf>
    <xf numFmtId="4" fontId="4" fillId="0" borderId="10" xfId="0" applyNumberFormat="1" applyFont="1" applyBorder="1" applyAlignment="1">
      <alignment horizontal="right"/>
    </xf>
    <xf numFmtId="4" fontId="6" fillId="0" borderId="0" xfId="0" applyNumberFormat="1" applyFont="1" applyBorder="1" applyAlignment="1">
      <alignment horizontal="right"/>
    </xf>
    <xf numFmtId="4" fontId="8" fillId="0" borderId="0" xfId="0" applyNumberFormat="1" applyFont="1" applyBorder="1" applyAlignment="1">
      <alignment horizontal="right"/>
    </xf>
    <xf numFmtId="4" fontId="10" fillId="0" borderId="0" xfId="0" applyNumberFormat="1" applyFont="1" applyBorder="1" applyAlignment="1">
      <alignment horizontal="right"/>
    </xf>
    <xf numFmtId="4" fontId="4" fillId="0" borderId="0" xfId="0" applyNumberFormat="1" applyFont="1" applyBorder="1" applyAlignment="1">
      <alignment horizontal="centerContinuous"/>
    </xf>
    <xf numFmtId="4" fontId="4" fillId="0" borderId="10" xfId="0" applyNumberFormat="1" applyFont="1" applyBorder="1" applyAlignment="1">
      <alignment horizontal="centerContinuous"/>
    </xf>
    <xf numFmtId="4" fontId="6" fillId="0" borderId="0" xfId="0" applyNumberFormat="1" applyFont="1" applyBorder="1" applyAlignment="1">
      <alignment/>
    </xf>
    <xf numFmtId="4" fontId="8" fillId="0" borderId="0" xfId="0" applyNumberFormat="1" applyFont="1" applyBorder="1" applyAlignment="1">
      <alignment/>
    </xf>
    <xf numFmtId="4" fontId="8" fillId="0" borderId="0" xfId="0" applyNumberFormat="1" applyFont="1" applyBorder="1" applyAlignment="1">
      <alignment horizontal="center"/>
    </xf>
    <xf numFmtId="4" fontId="4" fillId="0" borderId="0" xfId="0" applyNumberFormat="1" applyFont="1" applyBorder="1" applyAlignment="1">
      <alignment/>
    </xf>
    <xf numFmtId="4" fontId="4" fillId="0" borderId="11" xfId="0" applyNumberFormat="1" applyFont="1" applyBorder="1" applyAlignment="1">
      <alignment horizontal="right"/>
    </xf>
    <xf numFmtId="4" fontId="5" fillId="0" borderId="0" xfId="0" applyNumberFormat="1" applyFont="1" applyBorder="1" applyAlignment="1">
      <alignment horizontal="right"/>
    </xf>
    <xf numFmtId="4" fontId="4" fillId="0" borderId="12" xfId="0" applyNumberFormat="1" applyFont="1" applyBorder="1" applyAlignment="1">
      <alignment horizontal="right"/>
    </xf>
    <xf numFmtId="4" fontId="7" fillId="0" borderId="0" xfId="0" applyNumberFormat="1" applyFont="1" applyBorder="1" applyAlignment="1">
      <alignment horizontal="right"/>
    </xf>
    <xf numFmtId="4" fontId="4" fillId="0" borderId="0" xfId="0" applyNumberFormat="1" applyFont="1" applyFill="1" applyBorder="1" applyAlignment="1">
      <alignment horizontal="right"/>
    </xf>
    <xf numFmtId="4" fontId="13" fillId="0" borderId="0" xfId="0" applyNumberFormat="1" applyFont="1" applyBorder="1" applyAlignment="1">
      <alignment horizontal="center"/>
    </xf>
    <xf numFmtId="4" fontId="5" fillId="0" borderId="12" xfId="0" applyNumberFormat="1" applyFont="1" applyBorder="1" applyAlignment="1">
      <alignment horizontal="right"/>
    </xf>
    <xf numFmtId="3" fontId="13" fillId="0" borderId="0" xfId="0" applyNumberFormat="1" applyFont="1" applyBorder="1" applyAlignment="1">
      <alignment horizontal="center"/>
    </xf>
    <xf numFmtId="0" fontId="5" fillId="0" borderId="0" xfId="0" applyFont="1" applyAlignment="1">
      <alignment/>
    </xf>
    <xf numFmtId="49" fontId="4" fillId="0" borderId="0" xfId="0" applyNumberFormat="1" applyFont="1" applyBorder="1" applyAlignment="1">
      <alignment horizontal="center"/>
    </xf>
    <xf numFmtId="4" fontId="4" fillId="0" borderId="12" xfId="0" applyNumberFormat="1" applyFont="1" applyBorder="1" applyAlignment="1">
      <alignment/>
    </xf>
    <xf numFmtId="4" fontId="6" fillId="0" borderId="10" xfId="0" applyNumberFormat="1" applyFont="1" applyBorder="1" applyAlignment="1">
      <alignment horizontal="centerContinuous"/>
    </xf>
    <xf numFmtId="0" fontId="4" fillId="0" borderId="10" xfId="0" applyNumberFormat="1" applyFont="1" applyBorder="1" applyAlignment="1">
      <alignment horizontal="center"/>
    </xf>
    <xf numFmtId="4" fontId="4" fillId="0" borderId="10" xfId="0" applyNumberFormat="1" applyFont="1" applyBorder="1" applyAlignment="1">
      <alignment horizontal="left"/>
    </xf>
    <xf numFmtId="4" fontId="6" fillId="0" borderId="10" xfId="0" applyNumberFormat="1" applyFont="1" applyBorder="1" applyAlignment="1">
      <alignment horizontal="center"/>
    </xf>
    <xf numFmtId="4" fontId="6" fillId="0" borderId="10" xfId="0" applyNumberFormat="1" applyFont="1" applyBorder="1" applyAlignment="1">
      <alignment horizontal="right"/>
    </xf>
    <xf numFmtId="0" fontId="9" fillId="0" borderId="0" xfId="0" applyFont="1" applyBorder="1" applyAlignment="1">
      <alignment/>
    </xf>
    <xf numFmtId="0" fontId="5" fillId="0" borderId="0" xfId="0" applyFont="1" applyBorder="1" applyAlignment="1">
      <alignment horizontal="right"/>
    </xf>
    <xf numFmtId="0" fontId="0" fillId="0" borderId="0" xfId="0" applyBorder="1" applyAlignment="1">
      <alignment/>
    </xf>
    <xf numFmtId="0" fontId="1" fillId="0" borderId="0" xfId="0" applyFont="1" applyBorder="1" applyAlignment="1">
      <alignment/>
    </xf>
    <xf numFmtId="0" fontId="0" fillId="0" borderId="0" xfId="0" applyBorder="1" applyAlignment="1">
      <alignment horizontal="center"/>
    </xf>
    <xf numFmtId="49" fontId="17" fillId="0" borderId="0" xfId="0" applyNumberFormat="1" applyFont="1" applyAlignment="1">
      <alignment horizontal="right"/>
    </xf>
    <xf numFmtId="49" fontId="18" fillId="0" borderId="0" xfId="0" applyNumberFormat="1" applyFont="1" applyAlignment="1">
      <alignment horizontal="right"/>
    </xf>
    <xf numFmtId="4" fontId="5" fillId="0" borderId="0" xfId="0" applyNumberFormat="1" applyFont="1" applyAlignment="1">
      <alignment horizontal="right"/>
    </xf>
    <xf numFmtId="49" fontId="4" fillId="0" borderId="0" xfId="0" applyNumberFormat="1" applyFont="1" applyAlignment="1">
      <alignment horizontal="right"/>
    </xf>
    <xf numFmtId="0" fontId="4" fillId="0" borderId="0" xfId="0" applyNumberFormat="1" applyFont="1" applyBorder="1" applyAlignment="1">
      <alignment horizontal="center"/>
    </xf>
    <xf numFmtId="49" fontId="14" fillId="0" borderId="0" xfId="0" applyNumberFormat="1" applyFont="1" applyBorder="1" applyAlignment="1">
      <alignment horizontal="left"/>
    </xf>
    <xf numFmtId="0" fontId="14" fillId="0" borderId="0" xfId="0" applyFont="1" applyBorder="1" applyAlignment="1">
      <alignment horizontal="right"/>
    </xf>
    <xf numFmtId="49" fontId="19" fillId="0" borderId="0" xfId="0" applyNumberFormat="1" applyFont="1" applyAlignment="1">
      <alignment horizontal="right"/>
    </xf>
    <xf numFmtId="0" fontId="16" fillId="0" borderId="0" xfId="60" applyAlignment="1" applyProtection="1">
      <alignment/>
      <protection/>
    </xf>
    <xf numFmtId="0" fontId="5" fillId="0" borderId="0" xfId="0" applyFont="1" applyBorder="1" applyAlignment="1">
      <alignment horizontal="left"/>
    </xf>
    <xf numFmtId="0" fontId="16" fillId="0" borderId="0" xfId="60" applyBorder="1" applyAlignment="1" applyProtection="1">
      <alignment/>
      <protection/>
    </xf>
    <xf numFmtId="3" fontId="5" fillId="0" borderId="0" xfId="0" applyNumberFormat="1" applyFont="1" applyBorder="1" applyAlignment="1">
      <alignment horizontal="center"/>
    </xf>
    <xf numFmtId="3" fontId="4" fillId="0" borderId="0" xfId="0" applyNumberFormat="1" applyFont="1" applyBorder="1" applyAlignment="1">
      <alignment horizontal="centerContinuous"/>
    </xf>
    <xf numFmtId="0" fontId="6" fillId="0" borderId="0" xfId="0" applyNumberFormat="1" applyFont="1" applyBorder="1" applyAlignment="1">
      <alignment horizontal="center"/>
    </xf>
    <xf numFmtId="3" fontId="7" fillId="0" borderId="0" xfId="0" applyNumberFormat="1" applyFont="1" applyBorder="1" applyAlignment="1">
      <alignment horizontal="center"/>
    </xf>
    <xf numFmtId="4" fontId="4" fillId="0" borderId="0" xfId="0" applyNumberFormat="1" applyFont="1" applyAlignment="1">
      <alignment/>
    </xf>
    <xf numFmtId="4" fontId="4" fillId="0" borderId="0" xfId="0" applyNumberFormat="1" applyFont="1" applyBorder="1" applyAlignment="1">
      <alignment/>
    </xf>
    <xf numFmtId="4" fontId="17" fillId="0" borderId="0" xfId="0" applyNumberFormat="1" applyFont="1" applyAlignment="1">
      <alignment horizontal="right"/>
    </xf>
    <xf numFmtId="0" fontId="9" fillId="0" borderId="0" xfId="0" applyFont="1" applyBorder="1" applyAlignment="1">
      <alignment/>
    </xf>
    <xf numFmtId="4" fontId="57" fillId="0" borderId="0" xfId="0" applyNumberFormat="1" applyFont="1" applyAlignment="1">
      <alignment/>
    </xf>
    <xf numFmtId="0" fontId="57" fillId="0" borderId="0" xfId="0" applyFont="1" applyAlignment="1">
      <alignment/>
    </xf>
    <xf numFmtId="0" fontId="4" fillId="0" borderId="0" xfId="0" applyFont="1" applyBorder="1" applyAlignment="1">
      <alignment horizontal="center"/>
    </xf>
    <xf numFmtId="0" fontId="0" fillId="0" borderId="0" xfId="0" applyAlignment="1">
      <alignment/>
    </xf>
    <xf numFmtId="0" fontId="14" fillId="0" borderId="0" xfId="0" applyFont="1" applyBorder="1" applyAlignment="1">
      <alignment horizontal="center"/>
    </xf>
    <xf numFmtId="0" fontId="0" fillId="0" borderId="0" xfId="0" applyBorder="1" applyAlignment="1">
      <alignment/>
    </xf>
    <xf numFmtId="49" fontId="14"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Border="1" applyAlignment="1">
      <alignment horizontal="center"/>
    </xf>
    <xf numFmtId="49" fontId="11" fillId="0" borderId="0" xfId="0" applyNumberFormat="1" applyFont="1" applyBorder="1" applyAlignment="1">
      <alignment horizontal="center"/>
    </xf>
    <xf numFmtId="49" fontId="12" fillId="0" borderId="0" xfId="0" applyNumberFormat="1" applyFont="1" applyBorder="1" applyAlignment="1">
      <alignment horizontal="center"/>
    </xf>
    <xf numFmtId="49" fontId="15" fillId="0" borderId="0" xfId="0" applyNumberFormat="1" applyFont="1" applyBorder="1" applyAlignment="1">
      <alignment horizontal="center"/>
    </xf>
    <xf numFmtId="0" fontId="15" fillId="0" borderId="0" xfId="0" applyFont="1" applyBorder="1" applyAlignment="1">
      <alignment horizont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114</xdr:row>
      <xdr:rowOff>85725</xdr:rowOff>
    </xdr:from>
    <xdr:to>
      <xdr:col>23</xdr:col>
      <xdr:colOff>1295400</xdr:colOff>
      <xdr:row>122</xdr:row>
      <xdr:rowOff>180975</xdr:rowOff>
    </xdr:to>
    <xdr:sp>
      <xdr:nvSpPr>
        <xdr:cNvPr id="1" name="Text Box 1"/>
        <xdr:cNvSpPr txBox="1">
          <a:spLocks noChangeArrowheads="1"/>
        </xdr:cNvSpPr>
      </xdr:nvSpPr>
      <xdr:spPr>
        <a:xfrm>
          <a:off x="1362075" y="23660100"/>
          <a:ext cx="21383625" cy="1657350"/>
        </a:xfrm>
        <a:prstGeom prst="rect">
          <a:avLst/>
        </a:prstGeom>
        <a:noFill/>
        <a:ln w="9525" cmpd="sng">
          <a:noFill/>
        </a:ln>
      </xdr:spPr>
      <xdr:txBody>
        <a:bodyPr vertOverflow="clip" wrap="square" lIns="27432" tIns="22860" rIns="0" bIns="0"/>
        <a:p>
          <a:pPr algn="l">
            <a:defRPr/>
          </a:pP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Ο</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ΠΡΟΪΣΤΑΜΕΝΟΣ ΤΟΥ ΛΟΓΙΣΤΗΡΙΟΥ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H</a:t>
          </a:r>
          <a:r>
            <a:rPr lang="en-US" cap="none" sz="1200" b="0" i="0" u="none" baseline="0">
              <a:solidFill>
                <a:srgbClr val="000000"/>
              </a:solidFill>
              <a:latin typeface="Arial Greek"/>
              <a:ea typeface="Arial Greek"/>
              <a:cs typeface="Arial Greek"/>
            </a:rPr>
            <a:t> ΑΝΑΠΛΗΡΩΤΡΙΑ ΔΙΕΥΘΥΝΤΡΙΑ ΟΙΚΟΝΟΜΙΚΩΝ ΥΠΗΡΕΣΙΩΝ                                                                                                    Ο ΔΗΜΑΡΧΟΣ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ΒΑΡΔΑΚΗΣ Γ. ΞΕΝΟΦΩΝ                                                                                           ΠΑΠΑΣΠΥΡΟΥ Γ. ΑΙΚΑΤΕΡΙΝΗ                                                                                                                 ΚΑΡΝΑΒΟΣ ΓΡ. ΔΗΜΗΤΡΙΟΣ   
</a:t>
          </a:r>
          <a:r>
            <a:rPr lang="en-US" cap="none" sz="1200" b="0" i="0" u="none" baseline="0">
              <a:solidFill>
                <a:srgbClr val="000000"/>
              </a:solidFill>
              <a:latin typeface="Arial Greek"/>
              <a:ea typeface="Arial Greek"/>
              <a:cs typeface="Arial Greek"/>
            </a:rPr>
            <a:t>                                                                                                Α.Δ.Τ. ΑΜ560214                 </a:t>
          </a:r>
          <a:r>
            <a:rPr lang="en-US" cap="none" sz="1200" b="0" i="0" u="none" baseline="0">
              <a:solidFill>
                <a:srgbClr val="000000"/>
              </a:solidFill>
              <a:latin typeface="Arial Greek"/>
              <a:ea typeface="Arial Greek"/>
              <a:cs typeface="Arial Greek"/>
            </a:rPr>
            <a:t> </a:t>
          </a:r>
          <a:r>
            <a:rPr lang="en-US" cap="none" sz="1200" b="0" i="0" u="none" baseline="0">
              <a:solidFill>
                <a:srgbClr val="000000"/>
              </a:solidFill>
              <a:latin typeface="Arial Greek"/>
              <a:ea typeface="Arial Greek"/>
              <a:cs typeface="Arial Greek"/>
            </a:rPr>
            <a:t>                                                                                                 Α.Δ.Τ. ΑΝ664611                                                                                                                                    Α.Δ.Τ. ΑΒ013450 </a:t>
          </a:r>
        </a:p>
      </xdr:txBody>
    </xdr:sp>
    <xdr:clientData/>
  </xdr:twoCellAnchor>
  <xdr:oneCellAnchor>
    <xdr:from>
      <xdr:col>12</xdr:col>
      <xdr:colOff>723900</xdr:colOff>
      <xdr:row>113</xdr:row>
      <xdr:rowOff>0</xdr:rowOff>
    </xdr:from>
    <xdr:ext cx="104775" cy="228600"/>
    <xdr:sp fLocksText="0">
      <xdr:nvSpPr>
        <xdr:cNvPr id="2" name="Text Box 7"/>
        <xdr:cNvSpPr txBox="1">
          <a:spLocks noChangeArrowheads="1"/>
        </xdr:cNvSpPr>
      </xdr:nvSpPr>
      <xdr:spPr>
        <a:xfrm>
          <a:off x="11287125" y="23383875"/>
          <a:ext cx="104775" cy="228600"/>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oneCellAnchor>
  <xdr:twoCellAnchor>
    <xdr:from>
      <xdr:col>3</xdr:col>
      <xdr:colOff>0</xdr:colOff>
      <xdr:row>113</xdr:row>
      <xdr:rowOff>0</xdr:rowOff>
    </xdr:from>
    <xdr:to>
      <xdr:col>5</xdr:col>
      <xdr:colOff>2219325</xdr:colOff>
      <xdr:row>113</xdr:row>
      <xdr:rowOff>0</xdr:rowOff>
    </xdr:to>
    <xdr:pic>
      <xdr:nvPicPr>
        <xdr:cNvPr id="3" name="Picture 15"/>
        <xdr:cNvPicPr preferRelativeResize="1">
          <a:picLocks noChangeAspect="1"/>
        </xdr:cNvPicPr>
      </xdr:nvPicPr>
      <xdr:blipFill>
        <a:blip r:embed="rId1"/>
        <a:stretch>
          <a:fillRect/>
        </a:stretch>
      </xdr:blipFill>
      <xdr:spPr>
        <a:xfrm>
          <a:off x="1543050" y="23383875"/>
          <a:ext cx="2733675" cy="0"/>
        </a:xfrm>
        <a:prstGeom prst="rect">
          <a:avLst/>
        </a:prstGeom>
        <a:noFill/>
        <a:ln w="9525" cmpd="sng">
          <a:noFill/>
        </a:ln>
      </xdr:spPr>
    </xdr:pic>
    <xdr:clientData/>
  </xdr:twoCellAnchor>
  <xdr:oneCellAnchor>
    <xdr:from>
      <xdr:col>6</xdr:col>
      <xdr:colOff>733425</xdr:colOff>
      <xdr:row>113</xdr:row>
      <xdr:rowOff>0</xdr:rowOff>
    </xdr:from>
    <xdr:ext cx="114300" cy="228600"/>
    <xdr:sp fLocksText="0">
      <xdr:nvSpPr>
        <xdr:cNvPr id="4" name="Text Box 25"/>
        <xdr:cNvSpPr txBox="1">
          <a:spLocks noChangeArrowheads="1"/>
        </xdr:cNvSpPr>
      </xdr:nvSpPr>
      <xdr:spPr>
        <a:xfrm>
          <a:off x="7058025" y="23383875"/>
          <a:ext cx="114300" cy="228600"/>
        </a:xfrm>
        <a:prstGeom prst="rect">
          <a:avLst/>
        </a:prstGeom>
        <a:noFill/>
        <a:ln w="9525" cmpd="sng">
          <a:noFill/>
        </a:ln>
      </xdr:spPr>
      <xdr:txBody>
        <a:bodyPr vertOverflow="clip" wrap="square"/>
        <a:p>
          <a:pPr algn="l">
            <a:defRPr/>
          </a:pPr>
          <a:r>
            <a:rPr lang="en-US" cap="none" u="none" baseline="0">
              <a:latin typeface="Arial Greek"/>
              <a:ea typeface="Arial Greek"/>
              <a:cs typeface="Arial Greek"/>
            </a:rPr>
            <a:t/>
          </a:r>
        </a:p>
      </xdr:txBody>
    </xdr:sp>
    <xdr:clientData/>
  </xdr:oneCellAnchor>
  <xdr:twoCellAnchor>
    <xdr:from>
      <xdr:col>2</xdr:col>
      <xdr:colOff>142875</xdr:colOff>
      <xdr:row>147</xdr:row>
      <xdr:rowOff>180975</xdr:rowOff>
    </xdr:from>
    <xdr:to>
      <xdr:col>5</xdr:col>
      <xdr:colOff>3952875</xdr:colOff>
      <xdr:row>151</xdr:row>
      <xdr:rowOff>123825</xdr:rowOff>
    </xdr:to>
    <xdr:pic>
      <xdr:nvPicPr>
        <xdr:cNvPr id="5" name="Picture 27"/>
        <xdr:cNvPicPr preferRelativeResize="1">
          <a:picLocks noChangeAspect="1"/>
        </xdr:cNvPicPr>
      </xdr:nvPicPr>
      <xdr:blipFill>
        <a:blip r:embed="rId1"/>
        <a:stretch>
          <a:fillRect/>
        </a:stretch>
      </xdr:blipFill>
      <xdr:spPr>
        <a:xfrm>
          <a:off x="1476375" y="29622750"/>
          <a:ext cx="4533900" cy="704850"/>
        </a:xfrm>
        <a:prstGeom prst="rect">
          <a:avLst/>
        </a:prstGeom>
        <a:noFill/>
        <a:ln w="9525" cmpd="sng">
          <a:noFill/>
        </a:ln>
      </xdr:spPr>
    </xdr:pic>
    <xdr:clientData/>
  </xdr:twoCellAnchor>
  <xdr:twoCellAnchor>
    <xdr:from>
      <xdr:col>3</xdr:col>
      <xdr:colOff>47625</xdr:colOff>
      <xdr:row>67</xdr:row>
      <xdr:rowOff>0</xdr:rowOff>
    </xdr:from>
    <xdr:to>
      <xdr:col>24</xdr:col>
      <xdr:colOff>0</xdr:colOff>
      <xdr:row>75</xdr:row>
      <xdr:rowOff>47625</xdr:rowOff>
    </xdr:to>
    <xdr:sp>
      <xdr:nvSpPr>
        <xdr:cNvPr id="6" name="Text Box 28"/>
        <xdr:cNvSpPr txBox="1">
          <a:spLocks noChangeArrowheads="1"/>
        </xdr:cNvSpPr>
      </xdr:nvSpPr>
      <xdr:spPr>
        <a:xfrm>
          <a:off x="1590675" y="13820775"/>
          <a:ext cx="21212175" cy="1647825"/>
        </a:xfrm>
        <a:prstGeom prst="rect">
          <a:avLst/>
        </a:prstGeom>
        <a:solidFill>
          <a:srgbClr val="FFFFFF"/>
        </a:solidFill>
        <a:ln w="9525" cmpd="sng">
          <a:noFill/>
        </a:ln>
      </xdr:spPr>
      <xdr:txBody>
        <a:bodyPr vertOverflow="clip" wrap="square" lIns="36576" tIns="27432" rIns="0" bIns="0"/>
        <a:p>
          <a:pPr algn="l">
            <a:defRPr/>
          </a:pPr>
          <a:r>
            <a:rPr lang="en-US" cap="none" sz="1200" b="1" i="0" u="none" baseline="0">
              <a:solidFill>
                <a:srgbClr val="000000"/>
              </a:solidFill>
              <a:latin typeface="Arial Greek"/>
              <a:ea typeface="Arial Greek"/>
              <a:cs typeface="Arial Greek"/>
            </a:rPr>
            <a:t>Σημείωσεις:</a:t>
          </a:r>
          <a:r>
            <a:rPr lang="en-US" cap="none" sz="1200" b="0" i="0" u="none" baseline="0">
              <a:solidFill>
                <a:srgbClr val="000000"/>
              </a:solidFill>
              <a:latin typeface="Arial Greek"/>
              <a:ea typeface="Arial Greek"/>
              <a:cs typeface="Arial Greek"/>
            </a:rPr>
            <a:t> </a:t>
          </a:r>
          <a:r>
            <a:rPr lang="en-US" cap="none" sz="1200" b="1" i="0" u="none" baseline="0">
              <a:solidFill>
                <a:srgbClr val="000000"/>
              </a:solidFill>
              <a:latin typeface="Arial Greek"/>
              <a:ea typeface="Arial Greek"/>
              <a:cs typeface="Arial Greek"/>
            </a:rPr>
            <a:t>1.</a:t>
          </a:r>
          <a:r>
            <a:rPr lang="en-US" cap="none" sz="1200" b="0" i="0" u="none" baseline="0">
              <a:solidFill>
                <a:srgbClr val="000000"/>
              </a:solidFill>
              <a:latin typeface="Arial Greek"/>
              <a:ea typeface="Arial Greek"/>
              <a:cs typeface="Arial Greek"/>
            </a:rPr>
            <a:t> Σε βάρος του Δήμου έχει εκδοθεί δικαστική απόφαση με την οποία ο Δήμος υποχρεούται να καταβάλλει το ποσό των 5.568.234,30 € πλέον των νόμιμων  τόκων, το οποίο αφορά αποζημιώση απαλλοτρίωσης ακινήτου. Μέχρι την εξάντληση ολων των ένδικων μέσων και την διευθέτηση σχετικών εκκρεμοτήτων, το ποσό αυτό  περιλαμβάνεται στο λογαριασμό "Ακινητοποιήσεις υπό εκτέλεση και προκαταβολές"  του πάγιου ενεργητικού του Δήμου. Μέχρι την ημερομηνία σύνταξης του Ισολογισμού, </a:t>
          </a:r>
          <a:r>
            <a:rPr lang="en-US" cap="none" sz="1200" b="0" i="0" u="none" baseline="0">
              <a:solidFill>
                <a:srgbClr val="000000"/>
              </a:solidFill>
              <a:latin typeface="Arial Greek"/>
              <a:ea typeface="Arial Greek"/>
              <a:cs typeface="Arial Greek"/>
            </a:rPr>
            <a:t>o</a:t>
          </a:r>
          <a:r>
            <a:rPr lang="en-US" cap="none" sz="1200" b="0" i="0" u="none" baseline="0">
              <a:solidFill>
                <a:srgbClr val="000000"/>
              </a:solidFill>
              <a:latin typeface="Arial Greek"/>
              <a:ea typeface="Arial Greek"/>
              <a:cs typeface="Arial Greek"/>
            </a:rPr>
            <a:t>λόκληρο το ποσό αυτό  καθώς και οι νόμιμοι τόκοι έχουν κατατατεθεί στο Ταμείο Παρακαταθηκων και Δανείων. 
</a:t>
          </a:r>
          <a:r>
            <a:rPr lang="en-US" cap="none" sz="1200" b="1" i="0" u="none" baseline="0">
              <a:solidFill>
                <a:srgbClr val="000000"/>
              </a:solidFill>
              <a:latin typeface="Arial Greek"/>
              <a:ea typeface="Arial Greek"/>
              <a:cs typeface="Arial Greek"/>
            </a:rPr>
            <a:t>2.</a:t>
          </a:r>
          <a:r>
            <a:rPr lang="en-US" cap="none" sz="1200" b="0" i="0" u="none" baseline="0">
              <a:solidFill>
                <a:srgbClr val="000000"/>
              </a:solidFill>
              <a:latin typeface="Arial Greek"/>
              <a:ea typeface="Arial Greek"/>
              <a:cs typeface="Arial Greek"/>
            </a:rPr>
            <a:t> Στη χρήση 2016  εγινε αύξηση του αποθεματικού κεφαλαίου κατά ποσό ευρώ 217.357,04,  η οποία αφορά την απεικόμιση των επιχορηγήσεων που εγκρίθηκαν στην χρήση για την εξόφληση ληξιπρόθεσμων υποχρεώσεων του Δήμου προς τρίτους λαμβάνοντας υπόψη το υπ΄ αριθμό 10260/23 Μαρτίου 2015 έγγραφο του Υπουργείου Εσωτερικών, βάσει του οποίου οι επιχορηγήσεις για ληξιπρόθεσμες οφειλές προς τρίτους που λαμβάνουν οι Δήμοι δεν πρέπει να καταχωρούνται σε λογαριασμό εσόδου αλλά να προσαυξάνουν απευθείας την Καθαρή Θέση τους.  
</a:t>
          </a:r>
          <a:r>
            <a:rPr lang="en-US" cap="none" sz="1200" b="1" i="0" u="none" baseline="0">
              <a:solidFill>
                <a:srgbClr val="000000"/>
              </a:solidFill>
              <a:latin typeface="Arial Greek"/>
              <a:ea typeface="Arial Greek"/>
              <a:cs typeface="Arial Greek"/>
            </a:rPr>
            <a:t>3.</a:t>
          </a:r>
          <a:r>
            <a:rPr lang="en-US" cap="none" sz="1200" b="0" i="0" u="none" baseline="0">
              <a:solidFill>
                <a:srgbClr val="000000"/>
              </a:solidFill>
              <a:latin typeface="Arial Greek"/>
              <a:ea typeface="Arial Greek"/>
              <a:cs typeface="Arial Greek"/>
            </a:rPr>
            <a:t> Με βάση σχετική εκκαθάριση απαιτήσεων απο την Δ.Ε.Η., και μέχρι 31.12.2018,  το ανείσπρακτο μέσω της Δ.Ε.Η. υπόλοιπο των Δημοτικών  Τελών, του Δημοτικού Φόρου και Τ.Α.Π. ανέρχονταν στο ποσό των 4.662.660,39 ευρώ συνολικά. </a:t>
          </a:r>
          <a:r>
            <a:rPr lang="en-US" cap="none" sz="1200" b="1" i="0" u="none" baseline="0">
              <a:solidFill>
                <a:srgbClr val="000000"/>
              </a:solidFill>
              <a:latin typeface="Arial Greek"/>
              <a:ea typeface="Arial Greek"/>
              <a:cs typeface="Arial Greek"/>
            </a:rPr>
            <a:t>Κατά πάγια τακτική</a:t>
          </a:r>
          <a:r>
            <a:rPr lang="en-US" cap="none" sz="1200" b="0" i="0" u="none" baseline="0">
              <a:solidFill>
                <a:srgbClr val="000000"/>
              </a:solidFill>
              <a:latin typeface="Arial Greek"/>
              <a:ea typeface="Arial Greek"/>
              <a:cs typeface="Arial Greek"/>
            </a:rPr>
            <a:t>, δεδομένου ότι οι εκκαθαρίσεις αυτές για το ύψος των ανείσπρακτων απαιτήσεων παρέχονται απο την Δ.Ε.Η. από το έτος 2015  και μετά, το ποσό αυτό δεν λογιστικοποιείται  αλλά  ενσωματώνεται στα λογιστικά βιβλία του Δήμου μετά την σταδιακή είσπραξή του από την Δ.Ε.Η. και την απόδοση  του από την Δ.Ε.Η. στόν Δήμο. Τυχόν ποσά επιστρεφόμενα απο την Δ.Ε.Η. ως οριστικά ανείσπρακτα, βεβαιώνονται  (χρεώνονται) στους υποχρέους.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C167"/>
  <sheetViews>
    <sheetView tabSelected="1" zoomScale="75" zoomScaleNormal="75" zoomScalePageLayoutView="0" workbookViewId="0" topLeftCell="A1">
      <selection activeCell="E5" sqref="E5:X5"/>
    </sheetView>
  </sheetViews>
  <sheetFormatPr defaultColWidth="9.00390625" defaultRowHeight="12.75"/>
  <cols>
    <col min="1" max="1" width="2.125" style="8" customWidth="1"/>
    <col min="2" max="2" width="15.375" style="59" customWidth="1"/>
    <col min="3" max="3" width="2.75390625" style="8" customWidth="1"/>
    <col min="4" max="4" width="3.375" style="9" customWidth="1"/>
    <col min="5" max="5" width="3.375" style="13" customWidth="1"/>
    <col min="6" max="6" width="56.00390625" style="8" customWidth="1"/>
    <col min="7" max="7" width="17.75390625" style="26" customWidth="1"/>
    <col min="8" max="8" width="1.00390625" style="27" customWidth="1"/>
    <col min="9" max="9" width="16.625" style="26" customWidth="1"/>
    <col min="10" max="10" width="1.12109375" style="27" customWidth="1"/>
    <col min="11" max="11" width="17.875" style="26" customWidth="1"/>
    <col min="12" max="12" width="1.25" style="8" customWidth="1"/>
    <col min="13" max="13" width="18.25390625" style="26" customWidth="1"/>
    <col min="14" max="14" width="1.00390625" style="27" customWidth="1"/>
    <col min="15" max="15" width="16.625" style="26" customWidth="1"/>
    <col min="16" max="16" width="1.12109375" style="27" customWidth="1"/>
    <col min="17" max="17" width="19.625" style="26" customWidth="1"/>
    <col min="18" max="18" width="2.00390625" style="8" customWidth="1"/>
    <col min="19" max="19" width="2.625" style="8" customWidth="1"/>
    <col min="20" max="20" width="4.625" style="8" customWidth="1"/>
    <col min="21" max="21" width="58.00390625" style="8" customWidth="1"/>
    <col min="22" max="22" width="17.75390625" style="26" customWidth="1"/>
    <col min="23" max="23" width="1.25" style="27" customWidth="1"/>
    <col min="24" max="24" width="17.75390625" style="26" customWidth="1"/>
    <col min="25" max="25" width="2.25390625" style="3" customWidth="1"/>
    <col min="26" max="26" width="16.625" style="8" customWidth="1"/>
    <col min="27" max="28" width="9.125" style="8" customWidth="1"/>
    <col min="29" max="29" width="15.00390625" style="8" customWidth="1"/>
    <col min="30" max="16384" width="9.125" style="8" customWidth="1"/>
  </cols>
  <sheetData>
    <row r="1" spans="3:24" ht="15">
      <c r="C1" s="9"/>
      <c r="F1" s="9"/>
      <c r="G1" s="27"/>
      <c r="I1" s="27"/>
      <c r="K1" s="27"/>
      <c r="L1" s="9"/>
      <c r="M1" s="27"/>
      <c r="O1" s="27"/>
      <c r="Q1" s="27"/>
      <c r="R1" s="9"/>
      <c r="S1" s="9"/>
      <c r="T1" s="9"/>
      <c r="U1" s="9"/>
      <c r="V1" s="27"/>
      <c r="X1" s="27"/>
    </row>
    <row r="2" spans="2:25" s="7" customFormat="1" ht="18">
      <c r="B2" s="60"/>
      <c r="C2" s="68"/>
      <c r="D2" s="5"/>
      <c r="E2" s="82" t="s">
        <v>76</v>
      </c>
      <c r="F2" s="82"/>
      <c r="G2" s="82"/>
      <c r="H2" s="82"/>
      <c r="I2" s="82"/>
      <c r="J2" s="82"/>
      <c r="K2" s="82"/>
      <c r="L2" s="82"/>
      <c r="M2" s="82"/>
      <c r="N2" s="82"/>
      <c r="O2" s="82"/>
      <c r="P2" s="82"/>
      <c r="Q2" s="82"/>
      <c r="R2" s="82"/>
      <c r="S2" s="82"/>
      <c r="T2" s="82"/>
      <c r="U2" s="82"/>
      <c r="V2" s="82"/>
      <c r="W2" s="82"/>
      <c r="X2" s="82"/>
      <c r="Y2" s="70"/>
    </row>
    <row r="3" spans="2:25" s="7" customFormat="1" ht="18">
      <c r="B3" s="60"/>
      <c r="C3" s="68"/>
      <c r="D3" s="5"/>
      <c r="E3" s="82" t="s">
        <v>75</v>
      </c>
      <c r="F3" s="83"/>
      <c r="G3" s="83"/>
      <c r="H3" s="83"/>
      <c r="I3" s="83"/>
      <c r="J3" s="83"/>
      <c r="K3" s="83"/>
      <c r="L3" s="83"/>
      <c r="M3" s="83"/>
      <c r="N3" s="83"/>
      <c r="O3" s="83"/>
      <c r="P3" s="83"/>
      <c r="Q3" s="83"/>
      <c r="R3" s="83"/>
      <c r="S3" s="83"/>
      <c r="T3" s="83"/>
      <c r="U3" s="83"/>
      <c r="V3" s="83"/>
      <c r="W3" s="83"/>
      <c r="X3" s="83"/>
      <c r="Y3" s="70"/>
    </row>
    <row r="4" spans="3:24" ht="23.25">
      <c r="C4" s="9"/>
      <c r="D4" s="1"/>
      <c r="E4" s="89" t="s">
        <v>67</v>
      </c>
      <c r="F4" s="90"/>
      <c r="G4" s="90"/>
      <c r="H4" s="90"/>
      <c r="I4" s="90"/>
      <c r="J4" s="90"/>
      <c r="K4" s="90"/>
      <c r="L4" s="90"/>
      <c r="M4" s="90"/>
      <c r="N4" s="90"/>
      <c r="O4" s="90"/>
      <c r="P4" s="90"/>
      <c r="Q4" s="90"/>
      <c r="R4" s="90"/>
      <c r="S4" s="90"/>
      <c r="T4" s="90"/>
      <c r="U4" s="90"/>
      <c r="V4" s="90"/>
      <c r="W4" s="90"/>
      <c r="X4" s="90"/>
    </row>
    <row r="5" spans="3:25" ht="20.25">
      <c r="C5" s="9"/>
      <c r="D5" s="1"/>
      <c r="E5" s="87" t="s">
        <v>139</v>
      </c>
      <c r="F5" s="83"/>
      <c r="G5" s="83"/>
      <c r="H5" s="83"/>
      <c r="I5" s="83"/>
      <c r="J5" s="83"/>
      <c r="K5" s="83"/>
      <c r="L5" s="83"/>
      <c r="M5" s="83"/>
      <c r="N5" s="83"/>
      <c r="O5" s="83"/>
      <c r="P5" s="83"/>
      <c r="Q5" s="83"/>
      <c r="R5" s="83"/>
      <c r="S5" s="83"/>
      <c r="T5" s="83"/>
      <c r="U5" s="83"/>
      <c r="V5" s="83"/>
      <c r="W5" s="83"/>
      <c r="X5" s="83"/>
      <c r="Y5" s="71"/>
    </row>
    <row r="6" spans="3:25" ht="18">
      <c r="C6" s="9"/>
      <c r="D6" s="1"/>
      <c r="E6" s="88" t="s">
        <v>140</v>
      </c>
      <c r="F6" s="83"/>
      <c r="G6" s="83"/>
      <c r="H6" s="83"/>
      <c r="I6" s="83"/>
      <c r="J6" s="83"/>
      <c r="K6" s="83"/>
      <c r="L6" s="83"/>
      <c r="M6" s="83"/>
      <c r="N6" s="83"/>
      <c r="O6" s="83"/>
      <c r="P6" s="83"/>
      <c r="Q6" s="83"/>
      <c r="R6" s="83"/>
      <c r="S6" s="83"/>
      <c r="T6" s="83"/>
      <c r="U6" s="83"/>
      <c r="V6" s="83"/>
      <c r="W6" s="83"/>
      <c r="X6" s="83"/>
      <c r="Y6" s="71"/>
    </row>
    <row r="7" spans="3:24" ht="18">
      <c r="C7" s="9"/>
      <c r="E7" s="64" t="s">
        <v>0</v>
      </c>
      <c r="F7" s="9"/>
      <c r="G7" s="27"/>
      <c r="I7" s="27"/>
      <c r="K7" s="27"/>
      <c r="L7" s="9"/>
      <c r="M7" s="27"/>
      <c r="O7" s="27"/>
      <c r="Q7" s="27"/>
      <c r="R7" s="9"/>
      <c r="S7" s="9"/>
      <c r="T7" s="9"/>
      <c r="U7" s="9"/>
      <c r="V7" s="55"/>
      <c r="W7" s="55"/>
      <c r="X7" s="65" t="s">
        <v>1</v>
      </c>
    </row>
    <row r="8" spans="3:25" ht="15.75">
      <c r="C8" s="9"/>
      <c r="E8" s="4"/>
      <c r="F8" s="1"/>
      <c r="G8" s="33" t="s">
        <v>142</v>
      </c>
      <c r="H8" s="49"/>
      <c r="I8" s="49"/>
      <c r="J8" s="49"/>
      <c r="K8" s="33"/>
      <c r="L8" s="9"/>
      <c r="M8" s="33" t="s">
        <v>143</v>
      </c>
      <c r="N8" s="49"/>
      <c r="O8" s="49"/>
      <c r="P8" s="49"/>
      <c r="Q8" s="33"/>
      <c r="R8" s="9"/>
      <c r="S8" s="9"/>
      <c r="T8" s="9"/>
      <c r="U8" s="9"/>
      <c r="V8" s="24" t="s">
        <v>2</v>
      </c>
      <c r="W8" s="24"/>
      <c r="X8" s="24" t="s">
        <v>2</v>
      </c>
      <c r="Y8" s="11"/>
    </row>
    <row r="9" spans="3:25" ht="15.75">
      <c r="C9" s="9"/>
      <c r="E9" s="4"/>
      <c r="F9" s="56"/>
      <c r="G9" s="27"/>
      <c r="I9" s="27"/>
      <c r="K9" s="27"/>
      <c r="L9" s="9"/>
      <c r="M9" s="27"/>
      <c r="O9" s="27"/>
      <c r="Q9" s="27"/>
      <c r="R9" s="9"/>
      <c r="S9" s="9"/>
      <c r="T9" s="9"/>
      <c r="U9" s="9"/>
      <c r="V9" s="24" t="s">
        <v>4</v>
      </c>
      <c r="W9" s="24"/>
      <c r="X9" s="24" t="s">
        <v>109</v>
      </c>
      <c r="Y9" s="11"/>
    </row>
    <row r="10" spans="3:25" ht="15.75">
      <c r="C10" s="9"/>
      <c r="E10" s="4"/>
      <c r="F10" s="1"/>
      <c r="G10" s="27"/>
      <c r="I10" s="27"/>
      <c r="J10" s="32"/>
      <c r="K10" s="32" t="s">
        <v>3</v>
      </c>
      <c r="L10" s="9"/>
      <c r="M10" s="27"/>
      <c r="O10" s="27"/>
      <c r="P10" s="32"/>
      <c r="Q10" s="32" t="s">
        <v>3</v>
      </c>
      <c r="R10" s="9"/>
      <c r="S10" s="9"/>
      <c r="T10" s="9"/>
      <c r="U10" s="9"/>
      <c r="V10" s="24" t="s">
        <v>7</v>
      </c>
      <c r="W10" s="24"/>
      <c r="X10" s="24" t="s">
        <v>7</v>
      </c>
      <c r="Y10" s="11"/>
    </row>
    <row r="11" spans="3:25" ht="15">
      <c r="C11" s="9"/>
      <c r="F11" s="9"/>
      <c r="G11" s="28" t="s">
        <v>61</v>
      </c>
      <c r="I11" s="33" t="s">
        <v>5</v>
      </c>
      <c r="K11" s="33" t="s">
        <v>6</v>
      </c>
      <c r="L11" s="9"/>
      <c r="M11" s="28" t="s">
        <v>61</v>
      </c>
      <c r="O11" s="33" t="s">
        <v>5</v>
      </c>
      <c r="Q11" s="33" t="s">
        <v>6</v>
      </c>
      <c r="R11" s="9"/>
      <c r="S11" s="9"/>
      <c r="T11" s="9"/>
      <c r="U11" s="9"/>
      <c r="V11" s="50">
        <v>2018</v>
      </c>
      <c r="W11" s="63"/>
      <c r="X11" s="50">
        <v>2017</v>
      </c>
      <c r="Y11" s="72"/>
    </row>
    <row r="12" spans="3:25" ht="17.25">
      <c r="C12" s="9"/>
      <c r="D12" s="14" t="s">
        <v>8</v>
      </c>
      <c r="F12" s="9"/>
      <c r="G12" s="29"/>
      <c r="H12" s="29"/>
      <c r="I12" s="34"/>
      <c r="J12" s="34"/>
      <c r="K12" s="34"/>
      <c r="L12" s="2"/>
      <c r="M12" s="29"/>
      <c r="N12" s="29"/>
      <c r="O12" s="34"/>
      <c r="P12" s="34"/>
      <c r="Q12" s="34"/>
      <c r="R12" s="2"/>
      <c r="S12" s="15" t="s">
        <v>9</v>
      </c>
      <c r="T12" s="9"/>
      <c r="U12" s="9"/>
      <c r="V12" s="27"/>
      <c r="X12" s="27"/>
      <c r="Y12" s="73"/>
    </row>
    <row r="13" spans="3:29" ht="15.75" thickBot="1">
      <c r="C13" s="9"/>
      <c r="F13" s="9" t="s">
        <v>11</v>
      </c>
      <c r="G13" s="48">
        <v>1328825.06</v>
      </c>
      <c r="H13" s="37"/>
      <c r="I13" s="48">
        <v>1230664.53</v>
      </c>
      <c r="J13" s="37"/>
      <c r="K13" s="48">
        <f>+G13-I13</f>
        <v>98160.53000000003</v>
      </c>
      <c r="L13" s="11"/>
      <c r="M13" s="48">
        <v>1280036.6</v>
      </c>
      <c r="N13" s="37"/>
      <c r="O13" s="48">
        <v>1188719.36</v>
      </c>
      <c r="P13" s="37"/>
      <c r="Q13" s="48">
        <f>+M13-O13</f>
        <v>91317.23999999999</v>
      </c>
      <c r="R13" s="11"/>
      <c r="S13" s="9"/>
      <c r="T13" s="9" t="s">
        <v>10</v>
      </c>
      <c r="U13" s="9"/>
      <c r="V13" s="40">
        <v>59500000</v>
      </c>
      <c r="X13" s="40">
        <v>59500000</v>
      </c>
      <c r="AC13" s="74"/>
    </row>
    <row r="14" spans="3:24" ht="16.5" thickTop="1">
      <c r="C14" s="9"/>
      <c r="D14" s="14" t="s">
        <v>14</v>
      </c>
      <c r="F14" s="9"/>
      <c r="G14" s="27"/>
      <c r="I14" s="37"/>
      <c r="J14" s="37"/>
      <c r="K14" s="37"/>
      <c r="L14" s="2"/>
      <c r="M14" s="27"/>
      <c r="O14" s="37"/>
      <c r="P14" s="37"/>
      <c r="Q14" s="37"/>
      <c r="R14" s="2"/>
      <c r="S14" s="9"/>
      <c r="T14" s="9"/>
      <c r="U14" s="9"/>
      <c r="V14" s="27"/>
      <c r="X14" s="27"/>
    </row>
    <row r="15" spans="3:26" ht="15">
      <c r="C15" s="9"/>
      <c r="E15" s="13" t="s">
        <v>15</v>
      </c>
      <c r="F15" s="9"/>
      <c r="G15" s="27"/>
      <c r="I15" s="37"/>
      <c r="J15" s="37"/>
      <c r="K15" s="37"/>
      <c r="L15" s="2"/>
      <c r="M15" s="27"/>
      <c r="O15" s="37"/>
      <c r="P15" s="37"/>
      <c r="Q15" s="37"/>
      <c r="R15" s="2"/>
      <c r="S15" s="9"/>
      <c r="T15" s="9" t="s">
        <v>64</v>
      </c>
      <c r="U15" s="9"/>
      <c r="V15" s="27"/>
      <c r="X15" s="27"/>
      <c r="Z15" s="74"/>
    </row>
    <row r="16" spans="3:29" ht="15.75" thickBot="1">
      <c r="C16" s="9"/>
      <c r="F16" s="9" t="s">
        <v>106</v>
      </c>
      <c r="G16" s="48">
        <v>624254.28</v>
      </c>
      <c r="H16" s="37"/>
      <c r="I16" s="48">
        <v>379581.67</v>
      </c>
      <c r="J16" s="37"/>
      <c r="K16" s="48">
        <f>+G16-I16</f>
        <v>244672.61000000004</v>
      </c>
      <c r="L16" s="2"/>
      <c r="M16" s="48">
        <v>624254.28</v>
      </c>
      <c r="N16" s="37"/>
      <c r="O16" s="48">
        <v>341057.3</v>
      </c>
      <c r="P16" s="37"/>
      <c r="Q16" s="48">
        <f>+M16-O16</f>
        <v>283196.98000000004</v>
      </c>
      <c r="R16" s="2"/>
      <c r="S16" s="9"/>
      <c r="T16" s="54" t="s">
        <v>65</v>
      </c>
      <c r="U16" s="9"/>
      <c r="V16" s="27"/>
      <c r="X16" s="27"/>
      <c r="AC16" s="74"/>
    </row>
    <row r="17" spans="3:25" ht="15.75" thickTop="1">
      <c r="C17" s="9"/>
      <c r="E17" s="13" t="s">
        <v>17</v>
      </c>
      <c r="F17" s="9"/>
      <c r="G17" s="27"/>
      <c r="I17" s="37"/>
      <c r="J17" s="37"/>
      <c r="K17" s="37"/>
      <c r="L17" s="2"/>
      <c r="M17" s="27"/>
      <c r="O17" s="37"/>
      <c r="P17" s="37"/>
      <c r="Q17" s="37"/>
      <c r="R17" s="2"/>
      <c r="S17" s="9"/>
      <c r="T17" s="9"/>
      <c r="U17" s="9" t="s">
        <v>12</v>
      </c>
      <c r="V17" s="27">
        <v>464845.68</v>
      </c>
      <c r="X17" s="27">
        <v>493818.24</v>
      </c>
      <c r="Y17" s="11"/>
    </row>
    <row r="18" spans="3:29" ht="15">
      <c r="C18" s="9"/>
      <c r="E18" s="9"/>
      <c r="F18" s="13" t="s">
        <v>99</v>
      </c>
      <c r="G18" s="27">
        <v>51658309.97</v>
      </c>
      <c r="I18" s="27">
        <v>0</v>
      </c>
      <c r="K18" s="42">
        <f aca="true" t="shared" si="0" ref="K18:K25">+G18-I18</f>
        <v>51658309.97</v>
      </c>
      <c r="L18" s="2"/>
      <c r="M18" s="27">
        <v>51636287.97</v>
      </c>
      <c r="O18" s="27">
        <v>0</v>
      </c>
      <c r="Q18" s="42">
        <f aca="true" t="shared" si="1" ref="Q18:Q25">+M18-O18</f>
        <v>51636287.97</v>
      </c>
      <c r="R18" s="2"/>
      <c r="S18" s="9"/>
      <c r="T18" s="6"/>
      <c r="U18" s="9" t="s">
        <v>13</v>
      </c>
      <c r="V18" s="27">
        <v>22632139.03</v>
      </c>
      <c r="X18" s="27">
        <v>23630949.2</v>
      </c>
      <c r="Y18" s="16"/>
      <c r="AC18" s="74"/>
    </row>
    <row r="19" spans="3:29" ht="18" thickBot="1">
      <c r="C19" s="9"/>
      <c r="E19" s="9"/>
      <c r="F19" s="13" t="s">
        <v>94</v>
      </c>
      <c r="G19" s="27">
        <v>10685077.87</v>
      </c>
      <c r="I19" s="27">
        <v>10057849.09</v>
      </c>
      <c r="K19" s="27">
        <f t="shared" si="0"/>
        <v>627228.7799999993</v>
      </c>
      <c r="L19" s="2"/>
      <c r="M19" s="27">
        <v>10660773.87</v>
      </c>
      <c r="O19" s="27">
        <v>9660605.21</v>
      </c>
      <c r="Q19" s="27">
        <f t="shared" si="1"/>
        <v>1000168.6599999983</v>
      </c>
      <c r="R19" s="2"/>
      <c r="S19" s="9"/>
      <c r="T19" s="9"/>
      <c r="U19" s="9"/>
      <c r="V19" s="38">
        <f>SUM(V17:V18)</f>
        <v>23096984.71</v>
      </c>
      <c r="X19" s="38">
        <f>SUM(X17:X18)</f>
        <v>24124767.439999998</v>
      </c>
      <c r="Y19" s="73"/>
      <c r="AC19" s="74"/>
    </row>
    <row r="20" spans="2:29" ht="15.75" thickTop="1">
      <c r="B20" s="76"/>
      <c r="C20" s="9"/>
      <c r="E20" s="9"/>
      <c r="F20" s="13" t="s">
        <v>95</v>
      </c>
      <c r="G20" s="27">
        <v>5378384.18</v>
      </c>
      <c r="I20" s="27">
        <v>4352051.08</v>
      </c>
      <c r="K20" s="27">
        <f t="shared" si="0"/>
        <v>1026333.0999999996</v>
      </c>
      <c r="L20" s="2"/>
      <c r="M20" s="27">
        <v>5378384.18</v>
      </c>
      <c r="O20" s="27">
        <v>4173851.86</v>
      </c>
      <c r="Q20" s="27">
        <f t="shared" si="1"/>
        <v>1204532.3199999998</v>
      </c>
      <c r="R20" s="2"/>
      <c r="S20" s="9"/>
      <c r="T20" s="77" t="s">
        <v>133</v>
      </c>
      <c r="U20" s="77"/>
      <c r="V20" s="27"/>
      <c r="X20" s="27"/>
      <c r="Y20" s="16"/>
      <c r="AC20" s="74"/>
    </row>
    <row r="21" spans="3:29" ht="18" thickBot="1">
      <c r="C21" s="9"/>
      <c r="E21" s="9"/>
      <c r="F21" s="13" t="s">
        <v>96</v>
      </c>
      <c r="G21" s="27">
        <v>7507107.67</v>
      </c>
      <c r="I21" s="27">
        <v>6070791.86</v>
      </c>
      <c r="K21" s="27">
        <f t="shared" si="0"/>
        <v>1436315.8099999996</v>
      </c>
      <c r="L21" s="2"/>
      <c r="M21" s="27">
        <v>7507107.67</v>
      </c>
      <c r="O21" s="27">
        <v>5599059.02</v>
      </c>
      <c r="Q21" s="27">
        <f t="shared" si="1"/>
        <v>1908048.6500000004</v>
      </c>
      <c r="R21" s="2"/>
      <c r="S21" s="9"/>
      <c r="T21" s="9"/>
      <c r="U21" s="77" t="s">
        <v>134</v>
      </c>
      <c r="V21" s="40">
        <f>580941.04-363584</f>
        <v>217357.04000000004</v>
      </c>
      <c r="X21" s="40">
        <f>580941.04-363584</f>
        <v>217357.04000000004</v>
      </c>
      <c r="Y21" s="73"/>
      <c r="AC21" s="74"/>
    </row>
    <row r="22" spans="3:29" ht="15.75" thickTop="1">
      <c r="C22" s="9"/>
      <c r="E22" s="9"/>
      <c r="F22" s="13" t="s">
        <v>100</v>
      </c>
      <c r="G22" s="27">
        <v>65537</v>
      </c>
      <c r="I22" s="27">
        <v>0</v>
      </c>
      <c r="K22" s="42">
        <f t="shared" si="0"/>
        <v>65537</v>
      </c>
      <c r="L22" s="2"/>
      <c r="M22" s="27">
        <v>65537</v>
      </c>
      <c r="O22" s="27">
        <v>0</v>
      </c>
      <c r="Q22" s="42">
        <f t="shared" si="1"/>
        <v>65537</v>
      </c>
      <c r="R22" s="2"/>
      <c r="S22" s="9"/>
      <c r="T22" s="9"/>
      <c r="U22" s="9"/>
      <c r="V22" s="27"/>
      <c r="X22" s="27"/>
      <c r="Y22" s="16"/>
      <c r="AC22" s="74"/>
    </row>
    <row r="23" spans="3:29" ht="17.25">
      <c r="C23" s="9"/>
      <c r="E23" s="9"/>
      <c r="F23" s="13" t="s">
        <v>101</v>
      </c>
      <c r="G23" s="27">
        <v>35440747.97</v>
      </c>
      <c r="I23" s="42">
        <v>23181559.67</v>
      </c>
      <c r="K23" s="27">
        <f t="shared" si="0"/>
        <v>12259188.299999997</v>
      </c>
      <c r="L23" s="2"/>
      <c r="M23" s="27">
        <v>35434169.97</v>
      </c>
      <c r="O23" s="42">
        <v>22060139.86</v>
      </c>
      <c r="Q23" s="27">
        <f t="shared" si="1"/>
        <v>13374030.11</v>
      </c>
      <c r="R23" s="2"/>
      <c r="S23" s="9"/>
      <c r="T23" s="9" t="s">
        <v>16</v>
      </c>
      <c r="U23" s="9"/>
      <c r="V23" s="41"/>
      <c r="W23" s="41"/>
      <c r="X23" s="41"/>
      <c r="AC23" s="74"/>
    </row>
    <row r="24" spans="3:29" ht="15.75" thickBot="1">
      <c r="C24" s="9"/>
      <c r="E24" s="6"/>
      <c r="F24" s="13" t="s">
        <v>97</v>
      </c>
      <c r="G24" s="27">
        <v>417856.91</v>
      </c>
      <c r="I24" s="42">
        <v>359852.47</v>
      </c>
      <c r="K24" s="27">
        <f t="shared" si="0"/>
        <v>58004.44</v>
      </c>
      <c r="L24" s="2"/>
      <c r="M24" s="27">
        <v>359856.83</v>
      </c>
      <c r="O24" s="42">
        <v>359803.7</v>
      </c>
      <c r="Q24" s="27">
        <f t="shared" si="1"/>
        <v>53.13000000000466</v>
      </c>
      <c r="R24" s="2"/>
      <c r="S24" s="9"/>
      <c r="T24" s="9"/>
      <c r="U24" s="9" t="s">
        <v>91</v>
      </c>
      <c r="V24" s="40">
        <f>+V92</f>
        <v>15341357.900000002</v>
      </c>
      <c r="X24" s="40">
        <v>14466795.33</v>
      </c>
      <c r="AC24" s="74"/>
    </row>
    <row r="25" spans="3:29" ht="18" thickTop="1">
      <c r="C25" s="9"/>
      <c r="E25" s="6"/>
      <c r="F25" s="13" t="s">
        <v>98</v>
      </c>
      <c r="G25" s="27">
        <v>1906090.07</v>
      </c>
      <c r="I25" s="42">
        <v>1724477.07</v>
      </c>
      <c r="K25" s="27">
        <f t="shared" si="0"/>
        <v>181613</v>
      </c>
      <c r="L25" s="2"/>
      <c r="M25" s="27">
        <v>1906090.07</v>
      </c>
      <c r="O25" s="42">
        <v>1630672.02</v>
      </c>
      <c r="Q25" s="27">
        <f t="shared" si="1"/>
        <v>275418.05000000005</v>
      </c>
      <c r="R25" s="2"/>
      <c r="S25" s="9"/>
      <c r="T25" s="9"/>
      <c r="U25" s="9"/>
      <c r="V25" s="41"/>
      <c r="W25" s="41"/>
      <c r="X25" s="41"/>
      <c r="AC25" s="74"/>
    </row>
    <row r="26" spans="3:29" ht="15.75" thickBot="1">
      <c r="C26" s="9"/>
      <c r="E26" s="6"/>
      <c r="F26" s="13" t="s">
        <v>102</v>
      </c>
      <c r="G26" s="27"/>
      <c r="I26" s="42"/>
      <c r="K26" s="27"/>
      <c r="L26" s="2"/>
      <c r="M26" s="27"/>
      <c r="O26" s="42"/>
      <c r="Q26" s="27"/>
      <c r="R26" s="2"/>
      <c r="S26" s="9"/>
      <c r="T26" s="9"/>
      <c r="U26" s="9" t="s">
        <v>88</v>
      </c>
      <c r="V26" s="40">
        <f>+V13+V19+V24+V21</f>
        <v>98155699.65000002</v>
      </c>
      <c r="X26" s="40">
        <f>+X13+X19+X24+X21</f>
        <v>98308919.81</v>
      </c>
      <c r="AC26" s="74"/>
    </row>
    <row r="27" spans="3:29" ht="15.75" thickTop="1">
      <c r="C27" s="9"/>
      <c r="E27" s="6"/>
      <c r="F27" s="13" t="s">
        <v>103</v>
      </c>
      <c r="G27" s="27">
        <v>2009374.5</v>
      </c>
      <c r="I27" s="42">
        <v>1466790.04</v>
      </c>
      <c r="K27" s="27">
        <f>+G27-I27</f>
        <v>542584.46</v>
      </c>
      <c r="L27" s="2"/>
      <c r="M27" s="27">
        <v>1775152.14</v>
      </c>
      <c r="O27" s="42">
        <v>1397151.42</v>
      </c>
      <c r="Q27" s="27">
        <f>+M27-O27</f>
        <v>378000.72</v>
      </c>
      <c r="R27" s="2"/>
      <c r="S27" s="9"/>
      <c r="T27" s="9"/>
      <c r="U27" s="9"/>
      <c r="V27" s="27"/>
      <c r="X27" s="27"/>
      <c r="Y27" s="11"/>
      <c r="Z27" s="8" t="s">
        <v>130</v>
      </c>
      <c r="AC27" s="74"/>
    </row>
    <row r="28" spans="3:29" ht="15.75">
      <c r="C28" s="9"/>
      <c r="E28" s="6"/>
      <c r="F28" s="13" t="s">
        <v>104</v>
      </c>
      <c r="G28" s="27">
        <v>5669743.75</v>
      </c>
      <c r="I28" s="42">
        <v>4421969.75</v>
      </c>
      <c r="K28" s="27">
        <f>+G28-I28</f>
        <v>1247774</v>
      </c>
      <c r="L28" s="2"/>
      <c r="M28" s="27">
        <v>5043913.75</v>
      </c>
      <c r="O28" s="42">
        <v>4279833.04</v>
      </c>
      <c r="Q28" s="27">
        <f>+M28-O28</f>
        <v>764080.71</v>
      </c>
      <c r="R28" s="2"/>
      <c r="S28" s="18" t="s">
        <v>18</v>
      </c>
      <c r="T28" s="9"/>
      <c r="U28" s="9"/>
      <c r="V28" s="27"/>
      <c r="X28" s="27"/>
      <c r="Y28" s="16"/>
      <c r="Z28" s="74">
        <f>+V30+V31+I52</f>
        <v>11841521.72</v>
      </c>
      <c r="AC28" s="74"/>
    </row>
    <row r="29" spans="3:29" ht="15">
      <c r="C29" s="9"/>
      <c r="E29" s="6"/>
      <c r="F29" s="13" t="s">
        <v>21</v>
      </c>
      <c r="G29" s="27">
        <v>4216807.17</v>
      </c>
      <c r="I29" s="27">
        <f>3379355.5+58.16</f>
        <v>3379413.66</v>
      </c>
      <c r="K29" s="27">
        <f>+G29-I29</f>
        <v>837393.5099999998</v>
      </c>
      <c r="L29" s="2"/>
      <c r="M29" s="27">
        <v>3842290.06</v>
      </c>
      <c r="O29" s="27">
        <v>3260547.89</v>
      </c>
      <c r="Q29" s="27">
        <f>+M29-O29</f>
        <v>581742.1699999999</v>
      </c>
      <c r="R29" s="2"/>
      <c r="S29" s="9"/>
      <c r="T29" s="9"/>
      <c r="U29" s="9" t="s">
        <v>19</v>
      </c>
      <c r="V29" s="27"/>
      <c r="X29" s="27"/>
      <c r="AC29" s="74"/>
    </row>
    <row r="30" spans="3:29" ht="15">
      <c r="C30" s="9"/>
      <c r="E30" s="6"/>
      <c r="F30" s="13" t="s">
        <v>105</v>
      </c>
      <c r="G30" s="27">
        <v>9248870.12</v>
      </c>
      <c r="I30" s="27">
        <v>0</v>
      </c>
      <c r="K30" s="27">
        <f>+G30-I30</f>
        <v>9248870.12</v>
      </c>
      <c r="L30" s="2"/>
      <c r="M30" s="27">
        <v>8420712.09</v>
      </c>
      <c r="O30" s="27">
        <v>0</v>
      </c>
      <c r="Q30" s="27">
        <f>+M30-O30</f>
        <v>8420712.09</v>
      </c>
      <c r="R30" s="2"/>
      <c r="S30" s="9"/>
      <c r="T30" s="9"/>
      <c r="U30" s="9" t="s">
        <v>20</v>
      </c>
      <c r="V30" s="27">
        <v>975422.39</v>
      </c>
      <c r="X30" s="27">
        <v>945919.7</v>
      </c>
      <c r="AC30" s="74"/>
    </row>
    <row r="31" spans="3:24" ht="15.75" thickBot="1">
      <c r="C31" s="9"/>
      <c r="E31" s="6"/>
      <c r="F31" s="13"/>
      <c r="G31" s="38">
        <f>SUM(G18:G30)</f>
        <v>134203907.17999999</v>
      </c>
      <c r="I31" s="38">
        <f>SUM(I18:I30)</f>
        <v>55014754.69</v>
      </c>
      <c r="J31" s="38">
        <f>SUM(J18:J30)</f>
        <v>0</v>
      </c>
      <c r="K31" s="38">
        <f>SUM(K18:K30)</f>
        <v>79189152.49000001</v>
      </c>
      <c r="L31" s="2"/>
      <c r="M31" s="38">
        <f>SUM(M18:M30)</f>
        <v>132030275.6</v>
      </c>
      <c r="O31" s="38">
        <f>SUM(O18:O30)</f>
        <v>52421664.02000001</v>
      </c>
      <c r="P31" s="38">
        <f>SUM(P18:P30)</f>
        <v>0</v>
      </c>
      <c r="Q31" s="38">
        <f>SUM(Q18:Q30)</f>
        <v>79608611.57999998</v>
      </c>
      <c r="R31" s="2"/>
      <c r="S31" s="9"/>
      <c r="T31" s="9"/>
      <c r="U31" s="9" t="s">
        <v>22</v>
      </c>
      <c r="V31" s="27">
        <f>5651704.65-48269.51</f>
        <v>5603435.140000001</v>
      </c>
      <c r="X31" s="27">
        <v>5651704.65</v>
      </c>
    </row>
    <row r="32" spans="3:29" ht="16.5" thickBot="1" thickTop="1">
      <c r="C32" s="9"/>
      <c r="E32" s="6"/>
      <c r="F32" s="13"/>
      <c r="G32" s="29"/>
      <c r="H32" s="29"/>
      <c r="I32" s="25"/>
      <c r="J32" s="25"/>
      <c r="K32" s="25"/>
      <c r="L32" s="2"/>
      <c r="M32" s="29"/>
      <c r="N32" s="29"/>
      <c r="O32" s="25"/>
      <c r="P32" s="25"/>
      <c r="Q32" s="25"/>
      <c r="R32" s="2"/>
      <c r="S32" s="9"/>
      <c r="T32" s="9"/>
      <c r="U32" s="9"/>
      <c r="V32" s="38">
        <f>SUM(V30:V31)</f>
        <v>6578857.53</v>
      </c>
      <c r="X32" s="38">
        <f>SUM(X30:X31)</f>
        <v>6597624.350000001</v>
      </c>
      <c r="Y32" s="11"/>
      <c r="Z32" s="79" t="s">
        <v>126</v>
      </c>
      <c r="AC32" s="74"/>
    </row>
    <row r="33" spans="3:26" ht="16.5" thickBot="1" thickTop="1">
      <c r="C33" s="9"/>
      <c r="E33" s="6"/>
      <c r="F33" s="13" t="s">
        <v>79</v>
      </c>
      <c r="G33" s="40">
        <f>+G16+G31</f>
        <v>134828161.45999998</v>
      </c>
      <c r="H33" s="30"/>
      <c r="I33" s="40">
        <f>+I16+I31</f>
        <v>55394336.36</v>
      </c>
      <c r="J33" s="36"/>
      <c r="K33" s="40">
        <f>+K16+K31</f>
        <v>79433825.10000001</v>
      </c>
      <c r="L33" s="2"/>
      <c r="M33" s="40">
        <f>+M16+M31</f>
        <v>132654529.88</v>
      </c>
      <c r="N33" s="30"/>
      <c r="O33" s="40">
        <f>+O16+O31</f>
        <v>52762721.32000001</v>
      </c>
      <c r="P33" s="36"/>
      <c r="Q33" s="40">
        <f>+Q16+Q31</f>
        <v>79891808.55999999</v>
      </c>
      <c r="R33" s="2"/>
      <c r="S33" s="9"/>
      <c r="T33" s="9"/>
      <c r="U33" s="9"/>
      <c r="V33" s="27"/>
      <c r="X33" s="27"/>
      <c r="Y33" s="16"/>
      <c r="Z33" s="78">
        <f>+I33+I13-O33-O13</f>
        <v>2673560.2099999925</v>
      </c>
    </row>
    <row r="34" spans="3:26" ht="16.5" thickTop="1">
      <c r="C34" s="9"/>
      <c r="E34" s="6"/>
      <c r="F34" s="13"/>
      <c r="G34" s="27"/>
      <c r="I34" s="27"/>
      <c r="K34" s="27"/>
      <c r="L34" s="2"/>
      <c r="M34" s="27"/>
      <c r="O34" s="27"/>
      <c r="Q34" s="27"/>
      <c r="R34" s="2"/>
      <c r="S34" s="18" t="s">
        <v>23</v>
      </c>
      <c r="T34" s="9"/>
      <c r="U34" s="9"/>
      <c r="V34" s="27"/>
      <c r="X34" s="27"/>
      <c r="Z34" s="78">
        <f>+I110</f>
        <v>2673560.21</v>
      </c>
    </row>
    <row r="35" spans="3:26" ht="15">
      <c r="C35" s="9"/>
      <c r="E35" s="13" t="s">
        <v>78</v>
      </c>
      <c r="F35" s="13"/>
      <c r="G35" s="27"/>
      <c r="I35" s="37"/>
      <c r="J35" s="37"/>
      <c r="K35" s="37"/>
      <c r="L35" s="2"/>
      <c r="M35" s="27"/>
      <c r="O35" s="37"/>
      <c r="P35" s="37"/>
      <c r="Q35" s="37"/>
      <c r="R35" s="2"/>
      <c r="S35" s="9"/>
      <c r="T35" s="9" t="s">
        <v>24</v>
      </c>
      <c r="U35" s="9"/>
      <c r="V35" s="27"/>
      <c r="X35" s="27"/>
      <c r="Z35" s="78">
        <f>+Z33-Z34</f>
        <v>-7.450580596923828E-09</v>
      </c>
    </row>
    <row r="36" spans="3:24" ht="15.75" thickBot="1">
      <c r="C36" s="9"/>
      <c r="E36" s="13" t="s">
        <v>25</v>
      </c>
      <c r="F36" s="13"/>
      <c r="G36" s="27"/>
      <c r="I36" s="37"/>
      <c r="J36" s="37"/>
      <c r="K36" s="37"/>
      <c r="L36" s="2"/>
      <c r="M36" s="27"/>
      <c r="O36" s="37"/>
      <c r="P36" s="37"/>
      <c r="Q36" s="37"/>
      <c r="R36" s="2"/>
      <c r="S36" s="9"/>
      <c r="T36" s="9"/>
      <c r="U36" s="9" t="s">
        <v>42</v>
      </c>
      <c r="V36" s="40">
        <v>1720527.48</v>
      </c>
      <c r="X36" s="40">
        <v>1935701.79</v>
      </c>
    </row>
    <row r="37" spans="3:24" ht="15.75" thickTop="1">
      <c r="C37" s="9"/>
      <c r="F37" s="13" t="s">
        <v>26</v>
      </c>
      <c r="G37" s="27"/>
      <c r="I37" s="27">
        <f>899000+189843.5</f>
        <v>1088843.5</v>
      </c>
      <c r="K37" s="27"/>
      <c r="L37" s="9"/>
      <c r="M37" s="27"/>
      <c r="O37" s="27">
        <f>899000+189843.5</f>
        <v>1088843.5</v>
      </c>
      <c r="Q37" s="27"/>
      <c r="R37" s="9"/>
      <c r="S37" s="9"/>
      <c r="T37" s="9"/>
      <c r="U37" s="9"/>
      <c r="V37" s="27"/>
      <c r="X37" s="27"/>
    </row>
    <row r="38" spans="2:24" ht="15">
      <c r="B38" s="66"/>
      <c r="C38" s="9"/>
      <c r="F38" s="17" t="s">
        <v>72</v>
      </c>
      <c r="G38" s="27">
        <v>41518</v>
      </c>
      <c r="I38" s="27"/>
      <c r="K38" s="27"/>
      <c r="L38" s="2"/>
      <c r="M38" s="27">
        <v>41518</v>
      </c>
      <c r="O38" s="27"/>
      <c r="Q38" s="27"/>
      <c r="R38" s="2"/>
      <c r="S38" s="9"/>
      <c r="T38" s="9" t="s">
        <v>27</v>
      </c>
      <c r="U38" s="9"/>
      <c r="V38" s="27"/>
      <c r="X38" s="27"/>
    </row>
    <row r="39" spans="3:24" ht="15.75" thickBot="1">
      <c r="C39" s="9"/>
      <c r="F39" s="13" t="s">
        <v>73</v>
      </c>
      <c r="G39" s="28">
        <v>602754.82</v>
      </c>
      <c r="I39" s="28">
        <f>SUM(G38:G39)</f>
        <v>644272.82</v>
      </c>
      <c r="K39" s="40">
        <f>+I37-I39</f>
        <v>444570.68000000005</v>
      </c>
      <c r="L39" s="2"/>
      <c r="M39" s="28">
        <v>406582.01</v>
      </c>
      <c r="O39" s="28">
        <f>SUM(M38:M39)</f>
        <v>448100.01</v>
      </c>
      <c r="Q39" s="40">
        <f>+O37-O39</f>
        <v>640743.49</v>
      </c>
      <c r="R39" s="2"/>
      <c r="S39" s="9"/>
      <c r="T39" s="9"/>
      <c r="U39" s="9" t="s">
        <v>28</v>
      </c>
      <c r="V39" s="26">
        <v>1035358.26</v>
      </c>
      <c r="X39" s="26">
        <v>1123486.94</v>
      </c>
    </row>
    <row r="40" spans="3:24" ht="15.75" thickTop="1">
      <c r="C40" s="9"/>
      <c r="F40" s="13"/>
      <c r="G40" s="27"/>
      <c r="I40" s="27"/>
      <c r="K40" s="27"/>
      <c r="L40" s="2"/>
      <c r="M40" s="27"/>
      <c r="O40" s="27"/>
      <c r="Q40" s="27"/>
      <c r="R40" s="2"/>
      <c r="S40" s="9"/>
      <c r="T40" s="9"/>
      <c r="U40" s="9" t="s">
        <v>84</v>
      </c>
      <c r="V40" s="27">
        <v>96622.38</v>
      </c>
      <c r="X40" s="27">
        <v>103860.68</v>
      </c>
    </row>
    <row r="41" spans="3:24" ht="15.75" thickBot="1">
      <c r="C41" s="9"/>
      <c r="F41" s="13" t="s">
        <v>80</v>
      </c>
      <c r="G41" s="27"/>
      <c r="I41" s="27"/>
      <c r="K41" s="40">
        <f>+K33+K40+K39</f>
        <v>79878395.78000002</v>
      </c>
      <c r="L41" s="2"/>
      <c r="M41" s="27"/>
      <c r="O41" s="27"/>
      <c r="Q41" s="40">
        <f>+Q33+Q40+Q39</f>
        <v>80532552.04999998</v>
      </c>
      <c r="R41" s="2"/>
      <c r="S41" s="9"/>
      <c r="T41" s="6"/>
      <c r="U41" s="9" t="s">
        <v>41</v>
      </c>
      <c r="V41" s="27">
        <v>0</v>
      </c>
      <c r="X41" s="27">
        <v>0</v>
      </c>
    </row>
    <row r="42" spans="3:25" ht="15.75" thickTop="1">
      <c r="C42" s="9"/>
      <c r="F42" s="9"/>
      <c r="G42" s="27"/>
      <c r="I42" s="27"/>
      <c r="K42" s="27"/>
      <c r="L42" s="2"/>
      <c r="M42" s="27"/>
      <c r="O42" s="27"/>
      <c r="Q42" s="27"/>
      <c r="R42" s="2"/>
      <c r="S42" s="9"/>
      <c r="T42" s="6"/>
      <c r="U42" s="9" t="s">
        <v>31</v>
      </c>
      <c r="V42" s="27"/>
      <c r="X42" s="27"/>
      <c r="Y42" s="11"/>
    </row>
    <row r="43" spans="3:25" ht="15.75">
      <c r="C43" s="9"/>
      <c r="D43" s="20" t="s">
        <v>29</v>
      </c>
      <c r="E43" s="9"/>
      <c r="F43" s="9"/>
      <c r="G43" s="30"/>
      <c r="H43" s="30"/>
      <c r="I43" s="35"/>
      <c r="J43" s="35"/>
      <c r="K43" s="35"/>
      <c r="L43" s="2"/>
      <c r="M43" s="30"/>
      <c r="N43" s="30"/>
      <c r="O43" s="35"/>
      <c r="P43" s="35"/>
      <c r="Q43" s="35"/>
      <c r="R43" s="2"/>
      <c r="S43" s="9"/>
      <c r="T43" s="6"/>
      <c r="U43" s="9" t="s">
        <v>43</v>
      </c>
      <c r="V43" s="27">
        <f>259743.03-41518-2454.14-575.92</f>
        <v>215194.96999999997</v>
      </c>
      <c r="X43" s="27">
        <v>203205.82</v>
      </c>
      <c r="Y43" s="16"/>
    </row>
    <row r="44" spans="3:25" ht="15">
      <c r="C44" s="9"/>
      <c r="E44" s="13" t="s">
        <v>30</v>
      </c>
      <c r="F44" s="56"/>
      <c r="G44" s="27"/>
      <c r="I44" s="27"/>
      <c r="K44" s="27"/>
      <c r="L44" s="2"/>
      <c r="M44" s="27"/>
      <c r="O44" s="27"/>
      <c r="Q44" s="27"/>
      <c r="R44" s="2"/>
      <c r="S44" s="9"/>
      <c r="T44" s="6"/>
      <c r="U44" s="9" t="s">
        <v>32</v>
      </c>
      <c r="V44" s="27">
        <v>3030.06</v>
      </c>
      <c r="X44" s="27">
        <f>245538.78-203205.82-41518</f>
        <v>814.9599999999919</v>
      </c>
      <c r="Y44" s="16"/>
    </row>
    <row r="45" spans="3:25" ht="15.75" thickBot="1">
      <c r="C45" s="9"/>
      <c r="E45" s="9"/>
      <c r="F45" s="13" t="s">
        <v>71</v>
      </c>
      <c r="G45" s="27"/>
      <c r="I45" s="27"/>
      <c r="K45" s="27">
        <v>1207088.07</v>
      </c>
      <c r="L45" s="2"/>
      <c r="M45" s="27"/>
      <c r="O45" s="27"/>
      <c r="Q45" s="27">
        <v>1188953.54</v>
      </c>
      <c r="R45" s="2"/>
      <c r="S45" s="9"/>
      <c r="T45" s="6"/>
      <c r="U45" s="9"/>
      <c r="V45" s="38">
        <f>SUM(V39:V44)</f>
        <v>1350205.6700000002</v>
      </c>
      <c r="X45" s="38">
        <f>SUM(X39:X44)</f>
        <v>1431368.4</v>
      </c>
      <c r="Y45" s="11"/>
    </row>
    <row r="46" spans="3:25" ht="15.75" thickTop="1">
      <c r="C46" s="9"/>
      <c r="E46" s="9"/>
      <c r="F46" s="13" t="s">
        <v>131</v>
      </c>
      <c r="G46" s="27"/>
      <c r="I46" s="27"/>
      <c r="K46" s="28">
        <v>0</v>
      </c>
      <c r="L46" s="2"/>
      <c r="M46" s="27"/>
      <c r="O46" s="27"/>
      <c r="Q46" s="28">
        <v>0</v>
      </c>
      <c r="R46" s="2"/>
      <c r="S46" s="9"/>
      <c r="T46" s="6"/>
      <c r="U46" s="9"/>
      <c r="V46" s="27"/>
      <c r="X46" s="27"/>
      <c r="Y46" s="11"/>
    </row>
    <row r="47" spans="3:24" ht="15.75" thickBot="1">
      <c r="C47" s="9"/>
      <c r="E47" s="9"/>
      <c r="F47" s="13"/>
      <c r="G47" s="27"/>
      <c r="I47" s="27"/>
      <c r="K47" s="38">
        <f>+K45+K46</f>
        <v>1207088.07</v>
      </c>
      <c r="L47" s="12"/>
      <c r="M47" s="27"/>
      <c r="O47" s="27"/>
      <c r="Q47" s="38">
        <f>+Q45+Q46</f>
        <v>1188953.54</v>
      </c>
      <c r="R47" s="12"/>
      <c r="S47" s="9"/>
      <c r="T47" s="6"/>
      <c r="U47" s="9" t="s">
        <v>85</v>
      </c>
      <c r="V47" s="40">
        <f>+V36+V45</f>
        <v>3070733.1500000004</v>
      </c>
      <c r="X47" s="40">
        <f>+X36+X45</f>
        <v>3367070.19</v>
      </c>
    </row>
    <row r="48" spans="3:24" ht="15.75" thickTop="1">
      <c r="C48" s="9"/>
      <c r="E48" s="13" t="s">
        <v>33</v>
      </c>
      <c r="F48" s="13"/>
      <c r="G48" s="27"/>
      <c r="I48" s="27"/>
      <c r="K48" s="27"/>
      <c r="L48" s="12"/>
      <c r="M48" s="27"/>
      <c r="O48" s="27"/>
      <c r="Q48" s="27"/>
      <c r="R48" s="12"/>
      <c r="S48" s="9"/>
      <c r="T48" s="9"/>
      <c r="U48" s="9"/>
      <c r="V48" s="9"/>
      <c r="W48" s="9"/>
      <c r="X48" s="9"/>
    </row>
    <row r="49" spans="3:24" ht="15">
      <c r="C49" s="9"/>
      <c r="E49" s="9"/>
      <c r="F49" s="13" t="s">
        <v>34</v>
      </c>
      <c r="G49" s="27"/>
      <c r="I49" s="27"/>
      <c r="K49" s="27">
        <v>16473388.18</v>
      </c>
      <c r="L49" s="12"/>
      <c r="M49" s="27"/>
      <c r="O49" s="27"/>
      <c r="Q49" s="27">
        <v>15907411.25</v>
      </c>
      <c r="R49" s="12"/>
      <c r="S49" s="9"/>
      <c r="T49" s="9"/>
      <c r="U49" s="9"/>
      <c r="V49" s="9"/>
      <c r="W49" s="9"/>
      <c r="X49" s="9"/>
    </row>
    <row r="50" spans="3:24" ht="15">
      <c r="C50" s="9"/>
      <c r="E50" s="9"/>
      <c r="F50" s="13" t="s">
        <v>125</v>
      </c>
      <c r="G50" s="27"/>
      <c r="I50" s="27"/>
      <c r="K50" s="27">
        <v>0</v>
      </c>
      <c r="L50" s="12"/>
      <c r="M50" s="27"/>
      <c r="O50" s="27"/>
      <c r="Q50" s="27">
        <v>0</v>
      </c>
      <c r="R50" s="12"/>
      <c r="S50" s="9"/>
      <c r="T50" s="9"/>
      <c r="U50" s="9"/>
      <c r="V50" s="27"/>
      <c r="X50" s="27"/>
    </row>
    <row r="51" spans="3:24" ht="15">
      <c r="C51" s="9"/>
      <c r="E51" s="9"/>
      <c r="F51" s="13" t="s">
        <v>92</v>
      </c>
      <c r="G51" s="27"/>
      <c r="I51" s="27">
        <f>5191008.49+71655.7</f>
        <v>5262664.19</v>
      </c>
      <c r="K51" s="27"/>
      <c r="L51" s="12"/>
      <c r="M51" s="27"/>
      <c r="O51" s="27">
        <f>5314467.05+71655.7</f>
        <v>5386122.75</v>
      </c>
      <c r="Q51" s="27"/>
      <c r="R51" s="12"/>
      <c r="S51" s="9"/>
      <c r="T51" s="9"/>
      <c r="U51" s="9"/>
      <c r="V51" s="27"/>
      <c r="X51" s="27"/>
    </row>
    <row r="52" spans="3:24" ht="15">
      <c r="C52" s="9"/>
      <c r="E52" s="9"/>
      <c r="F52" s="13" t="s">
        <v>93</v>
      </c>
      <c r="G52" s="27"/>
      <c r="I52" s="28">
        <v>5262664.19</v>
      </c>
      <c r="K52" s="27">
        <f>+I51-I52</f>
        <v>0</v>
      </c>
      <c r="L52" s="12"/>
      <c r="M52" s="27"/>
      <c r="O52" s="28">
        <v>5386122.75</v>
      </c>
      <c r="Q52" s="27">
        <f>+O51-O52</f>
        <v>0</v>
      </c>
      <c r="R52" s="12"/>
      <c r="S52" s="9"/>
      <c r="T52" s="9"/>
      <c r="U52" s="9"/>
      <c r="V52" s="27"/>
      <c r="X52" s="27"/>
    </row>
    <row r="53" spans="3:24" ht="17.25">
      <c r="C53" s="9"/>
      <c r="E53" s="9"/>
      <c r="F53" s="13" t="s">
        <v>35</v>
      </c>
      <c r="G53" s="31"/>
      <c r="H53" s="31"/>
      <c r="I53" s="27"/>
      <c r="K53" s="27">
        <f>510318.9-71655.7</f>
        <v>438663.2</v>
      </c>
      <c r="L53" s="12"/>
      <c r="M53" s="31"/>
      <c r="N53" s="31"/>
      <c r="O53" s="27"/>
      <c r="Q53" s="27">
        <f>471452.83-71655.7</f>
        <v>399797.13</v>
      </c>
      <c r="R53" s="12"/>
      <c r="S53" s="9"/>
      <c r="T53" s="9"/>
      <c r="U53" s="75"/>
      <c r="V53" s="27"/>
      <c r="X53" s="27"/>
    </row>
    <row r="54" spans="3:24" ht="18" thickBot="1">
      <c r="C54" s="9"/>
      <c r="E54" s="9"/>
      <c r="F54" s="13"/>
      <c r="G54" s="31"/>
      <c r="H54" s="31"/>
      <c r="I54" s="30"/>
      <c r="J54" s="30"/>
      <c r="K54" s="38">
        <f>SUM(K49:K53)</f>
        <v>16912051.38</v>
      </c>
      <c r="L54" s="3"/>
      <c r="M54" s="31"/>
      <c r="N54" s="31"/>
      <c r="O54" s="30"/>
      <c r="P54" s="30"/>
      <c r="Q54" s="38">
        <f>SUM(Q49:Q53)</f>
        <v>16307208.38</v>
      </c>
      <c r="R54" s="3"/>
      <c r="S54" s="9"/>
      <c r="T54" s="9"/>
      <c r="U54" s="9"/>
      <c r="V54" s="27"/>
      <c r="X54" s="27"/>
    </row>
    <row r="55" spans="3:24" ht="18" thickTop="1">
      <c r="C55" s="9"/>
      <c r="E55" s="13" t="s">
        <v>36</v>
      </c>
      <c r="F55" s="9"/>
      <c r="G55" s="31"/>
      <c r="H55" s="31"/>
      <c r="I55" s="31"/>
      <c r="J55" s="31"/>
      <c r="K55" s="27"/>
      <c r="L55" s="3"/>
      <c r="M55" s="31"/>
      <c r="N55" s="31"/>
      <c r="O55" s="31"/>
      <c r="P55" s="31"/>
      <c r="Q55" s="27"/>
      <c r="R55" s="3"/>
      <c r="S55" s="9"/>
      <c r="T55" s="9"/>
      <c r="U55" s="9"/>
      <c r="V55" s="27"/>
      <c r="X55" s="27"/>
    </row>
    <row r="56" spans="3:24" ht="15">
      <c r="C56" s="9"/>
      <c r="E56" s="9"/>
      <c r="F56" s="13" t="s">
        <v>37</v>
      </c>
      <c r="G56" s="27"/>
      <c r="I56" s="24"/>
      <c r="J56" s="24"/>
      <c r="K56" s="27">
        <v>31674.07</v>
      </c>
      <c r="L56" s="11"/>
      <c r="M56" s="27"/>
      <c r="O56" s="24"/>
      <c r="P56" s="24"/>
      <c r="Q56" s="27">
        <v>21368.79</v>
      </c>
      <c r="R56" s="11"/>
      <c r="S56" s="9"/>
      <c r="T56" s="9"/>
      <c r="U56" s="9"/>
      <c r="V56" s="27"/>
      <c r="X56" s="27"/>
    </row>
    <row r="57" spans="3:24" ht="15">
      <c r="C57" s="9"/>
      <c r="E57" s="9"/>
      <c r="F57" s="13" t="s">
        <v>38</v>
      </c>
      <c r="G57" s="27"/>
      <c r="I57" s="25"/>
      <c r="J57" s="25"/>
      <c r="K57" s="27">
        <v>7617195.59</v>
      </c>
      <c r="L57" s="12"/>
      <c r="M57" s="27"/>
      <c r="O57" s="25"/>
      <c r="P57" s="25"/>
      <c r="Q57" s="27">
        <v>8994146.6</v>
      </c>
      <c r="R57" s="12"/>
      <c r="S57" s="9"/>
      <c r="T57" s="9"/>
      <c r="U57" s="9"/>
      <c r="V57" s="27"/>
      <c r="X57" s="27"/>
    </row>
    <row r="58" spans="3:25" ht="15.75" thickBot="1">
      <c r="C58" s="9"/>
      <c r="E58" s="9"/>
      <c r="F58" s="13"/>
      <c r="G58" s="27"/>
      <c r="I58" s="36"/>
      <c r="J58" s="36"/>
      <c r="K58" s="38">
        <f>SUM(K56:K57)</f>
        <v>7648869.66</v>
      </c>
      <c r="L58" s="3"/>
      <c r="M58" s="27"/>
      <c r="O58" s="36"/>
      <c r="P58" s="36"/>
      <c r="Q58" s="38">
        <f>SUM(Q56:Q57)</f>
        <v>9015515.389999999</v>
      </c>
      <c r="R58" s="3"/>
      <c r="S58" s="9"/>
      <c r="T58" s="9"/>
      <c r="U58" s="9"/>
      <c r="V58" s="27"/>
      <c r="X58" s="27"/>
      <c r="Y58" s="16"/>
    </row>
    <row r="59" spans="3:25" ht="15.75" thickTop="1">
      <c r="C59" s="9"/>
      <c r="E59" s="9"/>
      <c r="F59" s="13"/>
      <c r="G59" s="27"/>
      <c r="I59" s="36"/>
      <c r="J59" s="36"/>
      <c r="K59" s="27"/>
      <c r="L59" s="3"/>
      <c r="M59" s="27"/>
      <c r="O59" s="36"/>
      <c r="P59" s="36"/>
      <c r="Q59" s="27"/>
      <c r="R59" s="3"/>
      <c r="S59" s="9"/>
      <c r="T59" s="9"/>
      <c r="U59" s="9"/>
      <c r="V59" s="27"/>
      <c r="X59" s="27"/>
      <c r="Y59" s="16"/>
    </row>
    <row r="60" spans="3:25" ht="15.75" thickBot="1">
      <c r="C60" s="9"/>
      <c r="E60" s="9"/>
      <c r="F60" s="13" t="s">
        <v>81</v>
      </c>
      <c r="G60" s="27"/>
      <c r="I60" s="36"/>
      <c r="J60" s="36"/>
      <c r="K60" s="40">
        <f>+K47+K54+K58</f>
        <v>25768009.11</v>
      </c>
      <c r="L60" s="3"/>
      <c r="M60" s="27"/>
      <c r="O60" s="36"/>
      <c r="P60" s="36"/>
      <c r="Q60" s="40">
        <f>+Q47+Q54+Q58</f>
        <v>26511677.310000002</v>
      </c>
      <c r="R60" s="3"/>
      <c r="S60" s="1"/>
      <c r="T60" s="9"/>
      <c r="U60" s="9"/>
      <c r="V60" s="30"/>
      <c r="W60" s="30"/>
      <c r="X60" s="30"/>
      <c r="Y60" s="16"/>
    </row>
    <row r="61" spans="3:24" ht="18" thickTop="1">
      <c r="C61" s="9"/>
      <c r="E61" s="9"/>
      <c r="F61" s="13"/>
      <c r="G61" s="27"/>
      <c r="I61" s="31"/>
      <c r="J61" s="31"/>
      <c r="K61" s="29"/>
      <c r="L61" s="16"/>
      <c r="M61" s="27"/>
      <c r="O61" s="31"/>
      <c r="P61" s="31"/>
      <c r="Q61" s="29"/>
      <c r="R61" s="16"/>
      <c r="S61" s="1"/>
      <c r="T61" s="9"/>
      <c r="U61" s="9"/>
      <c r="V61" s="27"/>
      <c r="X61" s="27"/>
    </row>
    <row r="62" spans="3:24" ht="17.25">
      <c r="C62" s="9"/>
      <c r="D62" s="14" t="s">
        <v>89</v>
      </c>
      <c r="E62" s="9"/>
      <c r="F62" s="9"/>
      <c r="G62" s="27"/>
      <c r="I62" s="31"/>
      <c r="J62" s="31"/>
      <c r="K62" s="29"/>
      <c r="L62" s="16"/>
      <c r="M62" s="27"/>
      <c r="O62" s="31"/>
      <c r="P62" s="31"/>
      <c r="Q62" s="29"/>
      <c r="R62" s="16"/>
      <c r="S62" s="18" t="s">
        <v>90</v>
      </c>
      <c r="T62" s="9"/>
      <c r="U62" s="9"/>
      <c r="V62" s="27"/>
      <c r="X62" s="27"/>
    </row>
    <row r="63" spans="3:24" ht="15">
      <c r="C63" s="9"/>
      <c r="E63" s="9"/>
      <c r="F63" s="13" t="s">
        <v>39</v>
      </c>
      <c r="G63" s="27"/>
      <c r="I63" s="24"/>
      <c r="J63" s="24"/>
      <c r="K63" s="27">
        <v>3224745.52</v>
      </c>
      <c r="L63" s="12"/>
      <c r="M63" s="27"/>
      <c r="O63" s="24"/>
      <c r="P63" s="24"/>
      <c r="Q63" s="27">
        <v>2562906.31</v>
      </c>
      <c r="R63" s="12"/>
      <c r="S63" s="1"/>
      <c r="T63" s="23"/>
      <c r="U63" s="9" t="s">
        <v>40</v>
      </c>
      <c r="V63" s="27">
        <v>1164020.61</v>
      </c>
      <c r="X63" s="27">
        <v>1424838.56</v>
      </c>
    </row>
    <row r="64" spans="3:25" ht="15.75" thickBot="1">
      <c r="C64" s="9"/>
      <c r="E64" s="9"/>
      <c r="F64" s="13"/>
      <c r="G64" s="27"/>
      <c r="I64" s="36"/>
      <c r="J64" s="36"/>
      <c r="K64" s="38">
        <f>SUM(K63:K63)</f>
        <v>3224745.52</v>
      </c>
      <c r="L64" s="12"/>
      <c r="M64" s="27"/>
      <c r="O64" s="36"/>
      <c r="P64" s="36"/>
      <c r="Q64" s="38">
        <f>SUM(Q63:Q63)</f>
        <v>2562906.31</v>
      </c>
      <c r="R64" s="12"/>
      <c r="S64" s="9"/>
      <c r="T64" s="23"/>
      <c r="U64" s="9"/>
      <c r="V64" s="38">
        <f>SUM(V63:V63)</f>
        <v>1164020.61</v>
      </c>
      <c r="X64" s="38">
        <f>SUM(X63:X63)</f>
        <v>1424838.56</v>
      </c>
      <c r="Y64" s="16"/>
    </row>
    <row r="65" spans="3:25" ht="15.75" thickTop="1">
      <c r="C65" s="9"/>
      <c r="E65" s="9"/>
      <c r="F65" s="9"/>
      <c r="G65" s="9"/>
      <c r="H65" s="9"/>
      <c r="I65" s="9"/>
      <c r="J65" s="9"/>
      <c r="K65" s="9"/>
      <c r="L65" s="12"/>
      <c r="M65" s="9"/>
      <c r="N65" s="9"/>
      <c r="O65" s="9"/>
      <c r="P65" s="9"/>
      <c r="Q65" s="9"/>
      <c r="R65" s="12"/>
      <c r="S65" s="9"/>
      <c r="T65" s="9"/>
      <c r="U65" s="9"/>
      <c r="V65" s="9"/>
      <c r="W65" s="9"/>
      <c r="X65" s="9"/>
      <c r="Y65" s="9"/>
    </row>
    <row r="66" spans="2:26" s="46" customFormat="1" ht="16.5" thickBot="1">
      <c r="B66" s="60"/>
      <c r="C66" s="18"/>
      <c r="D66" s="18"/>
      <c r="E66" s="18"/>
      <c r="F66" s="14" t="s">
        <v>77</v>
      </c>
      <c r="G66" s="39"/>
      <c r="H66" s="39"/>
      <c r="I66" s="43"/>
      <c r="J66" s="43"/>
      <c r="K66" s="44">
        <f>+K13+K41+K60+K64</f>
        <v>108969310.94000001</v>
      </c>
      <c r="L66" s="45"/>
      <c r="M66" s="39"/>
      <c r="N66" s="39"/>
      <c r="O66" s="43"/>
      <c r="P66" s="43"/>
      <c r="Q66" s="44">
        <f>+Q13+Q41+Q60+Q64</f>
        <v>109698452.90999998</v>
      </c>
      <c r="R66" s="45"/>
      <c r="S66" s="18"/>
      <c r="T66" s="57"/>
      <c r="U66" s="18" t="s">
        <v>66</v>
      </c>
      <c r="V66" s="44">
        <f>+V26+V32+V47+V64</f>
        <v>108969310.94000003</v>
      </c>
      <c r="W66" s="39"/>
      <c r="X66" s="44">
        <f>+X26+X32+X47+X64</f>
        <v>109698452.91</v>
      </c>
      <c r="Y66" s="45"/>
      <c r="Z66" s="74">
        <f>+K66-V66</f>
        <v>0</v>
      </c>
    </row>
    <row r="67" spans="2:25" s="46" customFormat="1" ht="16.5" thickTop="1">
      <c r="B67" s="60"/>
      <c r="C67" s="18"/>
      <c r="D67" s="18"/>
      <c r="E67" s="18"/>
      <c r="F67" s="14"/>
      <c r="G67" s="39"/>
      <c r="H67" s="39"/>
      <c r="I67" s="43"/>
      <c r="J67" s="43"/>
      <c r="K67" s="39"/>
      <c r="L67" s="45"/>
      <c r="M67" s="39"/>
      <c r="N67" s="39"/>
      <c r="O67" s="43"/>
      <c r="P67" s="43"/>
      <c r="Q67" s="39"/>
      <c r="R67" s="45"/>
      <c r="S67" s="18"/>
      <c r="T67" s="57"/>
      <c r="U67" s="18"/>
      <c r="V67" s="39"/>
      <c r="W67" s="39"/>
      <c r="X67" s="39"/>
      <c r="Y67" s="45"/>
    </row>
    <row r="68" spans="2:25" s="46" customFormat="1" ht="15.75">
      <c r="B68" s="60"/>
      <c r="C68" s="18"/>
      <c r="D68" s="18"/>
      <c r="E68" s="18"/>
      <c r="F68" s="14"/>
      <c r="G68" s="39"/>
      <c r="H68" s="39"/>
      <c r="I68" s="43"/>
      <c r="J68" s="43"/>
      <c r="K68" s="39"/>
      <c r="L68" s="45"/>
      <c r="M68" s="39"/>
      <c r="N68" s="39"/>
      <c r="O68" s="43"/>
      <c r="P68" s="43"/>
      <c r="Q68" s="39"/>
      <c r="R68" s="45"/>
      <c r="S68" s="18"/>
      <c r="T68" s="57"/>
      <c r="U68" s="18"/>
      <c r="V68" s="39"/>
      <c r="W68" s="39"/>
      <c r="X68" s="39"/>
      <c r="Y68" s="45"/>
    </row>
    <row r="69" spans="2:25" s="46" customFormat="1" ht="15.75">
      <c r="B69" s="60"/>
      <c r="C69" s="18"/>
      <c r="D69" s="18"/>
      <c r="E69" s="18"/>
      <c r="F69" s="14"/>
      <c r="G69" s="39"/>
      <c r="H69" s="39"/>
      <c r="I69" s="43"/>
      <c r="J69" s="43"/>
      <c r="K69" s="39"/>
      <c r="L69" s="45"/>
      <c r="M69" s="39"/>
      <c r="N69" s="39"/>
      <c r="O69" s="43"/>
      <c r="P69" s="43"/>
      <c r="Q69" s="39"/>
      <c r="R69" s="45"/>
      <c r="S69" s="18"/>
      <c r="T69" s="57"/>
      <c r="U69" s="18"/>
      <c r="V69" s="39"/>
      <c r="W69" s="39"/>
      <c r="X69" s="39"/>
      <c r="Y69" s="45"/>
    </row>
    <row r="70" spans="2:25" s="46" customFormat="1" ht="15.75">
      <c r="B70" s="60"/>
      <c r="C70" s="18"/>
      <c r="D70" s="18"/>
      <c r="E70" s="18"/>
      <c r="F70" s="14"/>
      <c r="G70" s="39"/>
      <c r="H70" s="39"/>
      <c r="I70" s="43"/>
      <c r="J70" s="43"/>
      <c r="K70" s="39"/>
      <c r="L70" s="45"/>
      <c r="M70" s="39"/>
      <c r="N70" s="39"/>
      <c r="O70" s="43"/>
      <c r="P70" s="43"/>
      <c r="Q70" s="39"/>
      <c r="R70" s="45"/>
      <c r="S70" s="18"/>
      <c r="T70" s="57"/>
      <c r="U70" s="18"/>
      <c r="V70" s="39"/>
      <c r="W70" s="39"/>
      <c r="X70" s="39"/>
      <c r="Y70" s="45"/>
    </row>
    <row r="71" spans="2:25" s="46" customFormat="1" ht="15.75">
      <c r="B71" s="60"/>
      <c r="C71" s="18"/>
      <c r="D71" s="18"/>
      <c r="E71" s="18"/>
      <c r="F71" s="14"/>
      <c r="G71" s="39"/>
      <c r="H71" s="39"/>
      <c r="I71" s="43"/>
      <c r="J71" s="43"/>
      <c r="K71" s="39"/>
      <c r="L71" s="45"/>
      <c r="M71" s="39"/>
      <c r="N71" s="39"/>
      <c r="O71" s="43"/>
      <c r="P71" s="43"/>
      <c r="Q71" s="39"/>
      <c r="R71" s="45"/>
      <c r="S71" s="18"/>
      <c r="T71" s="57"/>
      <c r="U71" s="18"/>
      <c r="V71" s="39"/>
      <c r="W71" s="39"/>
      <c r="X71" s="39"/>
      <c r="Y71" s="45"/>
    </row>
    <row r="72" spans="2:25" s="46" customFormat="1" ht="15.75">
      <c r="B72" s="60"/>
      <c r="C72" s="18"/>
      <c r="D72" s="18"/>
      <c r="E72" s="18"/>
      <c r="F72" s="14"/>
      <c r="G72" s="39"/>
      <c r="H72" s="39"/>
      <c r="I72" s="43"/>
      <c r="J72" s="43"/>
      <c r="K72" s="39"/>
      <c r="L72" s="45"/>
      <c r="M72" s="39"/>
      <c r="N72" s="39"/>
      <c r="O72" s="43"/>
      <c r="P72" s="43"/>
      <c r="Q72" s="39"/>
      <c r="R72" s="45"/>
      <c r="S72" s="18"/>
      <c r="T72" s="57"/>
      <c r="U72" s="18"/>
      <c r="V72" s="39"/>
      <c r="W72" s="39"/>
      <c r="X72" s="39"/>
      <c r="Y72" s="45"/>
    </row>
    <row r="73" spans="2:25" s="46" customFormat="1" ht="15.75">
      <c r="B73" s="60"/>
      <c r="C73" s="18"/>
      <c r="D73" s="18"/>
      <c r="E73" s="18"/>
      <c r="F73" s="14"/>
      <c r="G73" s="39"/>
      <c r="H73" s="39"/>
      <c r="I73" s="43"/>
      <c r="J73" s="43"/>
      <c r="K73" s="39"/>
      <c r="L73" s="45"/>
      <c r="M73" s="39"/>
      <c r="N73" s="39"/>
      <c r="O73" s="43"/>
      <c r="P73" s="43"/>
      <c r="Q73" s="39"/>
      <c r="R73" s="45"/>
      <c r="S73" s="18"/>
      <c r="T73" s="57"/>
      <c r="U73" s="18"/>
      <c r="V73" s="39"/>
      <c r="W73" s="39"/>
      <c r="X73" s="39"/>
      <c r="Y73" s="45"/>
    </row>
    <row r="74" spans="2:25" s="46" customFormat="1" ht="15.75">
      <c r="B74" s="60"/>
      <c r="C74" s="18"/>
      <c r="D74" s="18"/>
      <c r="E74" s="18"/>
      <c r="F74" s="14"/>
      <c r="G74" s="39"/>
      <c r="H74" s="39"/>
      <c r="I74" s="43"/>
      <c r="J74" s="43"/>
      <c r="K74" s="39"/>
      <c r="L74" s="45"/>
      <c r="M74" s="39"/>
      <c r="N74" s="39"/>
      <c r="O74" s="43"/>
      <c r="P74" s="43"/>
      <c r="Q74" s="39"/>
      <c r="R74" s="45"/>
      <c r="S74" s="18"/>
      <c r="T74" s="57"/>
      <c r="U74" s="18"/>
      <c r="V74" s="39"/>
      <c r="W74" s="39"/>
      <c r="X74" s="39"/>
      <c r="Y74" s="45"/>
    </row>
    <row r="75" spans="2:25" s="46" customFormat="1" ht="15.75" customHeight="1">
      <c r="B75" s="60"/>
      <c r="C75" s="18"/>
      <c r="D75" s="18"/>
      <c r="E75" s="18"/>
      <c r="F75" s="14"/>
      <c r="G75" s="39"/>
      <c r="H75" s="39"/>
      <c r="I75" s="43"/>
      <c r="J75" s="43"/>
      <c r="K75" s="43"/>
      <c r="L75" s="45"/>
      <c r="M75" s="39"/>
      <c r="N75" s="39"/>
      <c r="O75" s="43"/>
      <c r="P75" s="43"/>
      <c r="Q75" s="43"/>
      <c r="R75" s="45"/>
      <c r="S75" s="18"/>
      <c r="T75" s="57"/>
      <c r="U75" s="18"/>
      <c r="V75" s="39"/>
      <c r="W75" s="39"/>
      <c r="X75" s="39"/>
      <c r="Y75" s="45"/>
    </row>
    <row r="76" spans="2:25" s="46" customFormat="1" ht="15.75" customHeight="1">
      <c r="B76" s="60"/>
      <c r="C76" s="18"/>
      <c r="D76" s="18"/>
      <c r="E76" s="18"/>
      <c r="F76" s="14"/>
      <c r="G76" s="39"/>
      <c r="H76" s="39"/>
      <c r="I76" s="43"/>
      <c r="J76" s="43"/>
      <c r="K76" s="43"/>
      <c r="L76" s="45"/>
      <c r="M76" s="39"/>
      <c r="N76" s="39"/>
      <c r="O76" s="43"/>
      <c r="P76" s="43"/>
      <c r="Q76" s="43"/>
      <c r="R76" s="45"/>
      <c r="S76" s="18"/>
      <c r="T76" s="57"/>
      <c r="U76" s="18"/>
      <c r="V76" s="39"/>
      <c r="W76" s="39"/>
      <c r="X76" s="39"/>
      <c r="Y76" s="45"/>
    </row>
    <row r="77" spans="3:25" ht="19.5">
      <c r="C77" s="9"/>
      <c r="E77" s="84" t="s">
        <v>44</v>
      </c>
      <c r="F77" s="82"/>
      <c r="G77" s="82"/>
      <c r="H77" s="82"/>
      <c r="I77" s="82"/>
      <c r="J77" s="82"/>
      <c r="K77" s="82"/>
      <c r="L77" s="82"/>
      <c r="M77" s="82"/>
      <c r="N77" s="82"/>
      <c r="O77" s="82"/>
      <c r="P77" s="82"/>
      <c r="Q77" s="82"/>
      <c r="R77" s="9"/>
      <c r="S77" s="9"/>
      <c r="T77" s="9"/>
      <c r="U77" s="82" t="s">
        <v>63</v>
      </c>
      <c r="V77" s="82"/>
      <c r="W77" s="82"/>
      <c r="X77" s="82"/>
      <c r="Y77" s="73"/>
    </row>
    <row r="78" spans="3:25" ht="17.25">
      <c r="C78" s="9"/>
      <c r="E78" s="85" t="s">
        <v>141</v>
      </c>
      <c r="F78" s="86"/>
      <c r="G78" s="86"/>
      <c r="H78" s="86"/>
      <c r="I78" s="86"/>
      <c r="J78" s="86"/>
      <c r="K78" s="86"/>
      <c r="L78" s="86"/>
      <c r="M78" s="86"/>
      <c r="N78" s="86"/>
      <c r="O78" s="86"/>
      <c r="P78" s="86"/>
      <c r="Q78" s="86"/>
      <c r="R78" s="9"/>
      <c r="S78" s="9"/>
      <c r="T78" s="9"/>
      <c r="U78" s="9"/>
      <c r="V78" s="24" t="s">
        <v>2</v>
      </c>
      <c r="W78" s="41"/>
      <c r="X78" s="24" t="s">
        <v>2</v>
      </c>
      <c r="Y78" s="73"/>
    </row>
    <row r="79" spans="3:25" ht="17.25">
      <c r="C79" s="9"/>
      <c r="E79" s="47"/>
      <c r="F79" s="58"/>
      <c r="G79" s="58"/>
      <c r="H79" s="58"/>
      <c r="I79" s="58"/>
      <c r="J79" s="58"/>
      <c r="K79" s="58"/>
      <c r="L79" s="9"/>
      <c r="M79" s="58"/>
      <c r="N79" s="58"/>
      <c r="O79" s="58"/>
      <c r="P79" s="58"/>
      <c r="Q79" s="58"/>
      <c r="R79" s="9"/>
      <c r="S79" s="9"/>
      <c r="T79" s="9"/>
      <c r="U79" s="9"/>
      <c r="V79" s="24" t="s">
        <v>4</v>
      </c>
      <c r="W79" s="41"/>
      <c r="X79" s="24" t="s">
        <v>109</v>
      </c>
      <c r="Y79" s="73"/>
    </row>
    <row r="80" spans="3:25" ht="17.25">
      <c r="C80" s="9"/>
      <c r="E80" s="9"/>
      <c r="F80" s="13"/>
      <c r="G80" s="27"/>
      <c r="I80" s="51" t="s">
        <v>144</v>
      </c>
      <c r="J80" s="52"/>
      <c r="K80" s="53"/>
      <c r="L80" s="11"/>
      <c r="M80" s="27"/>
      <c r="O80" s="51" t="s">
        <v>145</v>
      </c>
      <c r="P80" s="52"/>
      <c r="Q80" s="53"/>
      <c r="R80" s="11"/>
      <c r="S80" s="9"/>
      <c r="T80" s="9"/>
      <c r="U80" s="9"/>
      <c r="V80" s="24" t="s">
        <v>7</v>
      </c>
      <c r="W80" s="29"/>
      <c r="X80" s="24" t="s">
        <v>7</v>
      </c>
      <c r="Y80" s="73"/>
    </row>
    <row r="81" spans="3:25" ht="17.25">
      <c r="C81" s="9"/>
      <c r="E81" s="18" t="s">
        <v>45</v>
      </c>
      <c r="F81" s="13"/>
      <c r="G81" s="27"/>
      <c r="I81" s="24"/>
      <c r="J81" s="24"/>
      <c r="K81" s="27"/>
      <c r="L81" s="3"/>
      <c r="M81" s="27"/>
      <c r="O81" s="24"/>
      <c r="P81" s="24"/>
      <c r="Q81" s="27"/>
      <c r="R81" s="3"/>
      <c r="S81" s="9"/>
      <c r="T81" s="9"/>
      <c r="U81" s="9"/>
      <c r="V81" s="50">
        <v>2018</v>
      </c>
      <c r="W81" s="41"/>
      <c r="X81" s="50">
        <v>2017</v>
      </c>
      <c r="Y81" s="73"/>
    </row>
    <row r="82" spans="2:25" ht="17.25">
      <c r="B82" s="59" t="s">
        <v>114</v>
      </c>
      <c r="C82" s="9"/>
      <c r="E82" s="9"/>
      <c r="F82" s="9" t="s">
        <v>68</v>
      </c>
      <c r="G82" s="27"/>
      <c r="I82" s="27">
        <v>16451695.68</v>
      </c>
      <c r="K82" s="27"/>
      <c r="L82" s="9"/>
      <c r="M82" s="27"/>
      <c r="O82" s="27">
        <v>16244910.77</v>
      </c>
      <c r="Q82" s="27"/>
      <c r="R82" s="9"/>
      <c r="S82" s="9"/>
      <c r="T82" s="9"/>
      <c r="U82" s="9" t="s">
        <v>129</v>
      </c>
      <c r="V82" s="27">
        <f>+K112</f>
        <v>900454.5700000026</v>
      </c>
      <c r="X82" s="27">
        <v>2127614.93</v>
      </c>
      <c r="Y82" s="73"/>
    </row>
    <row r="83" spans="2:25" ht="17.25">
      <c r="B83" s="59" t="s">
        <v>115</v>
      </c>
      <c r="C83" s="9"/>
      <c r="E83" s="9"/>
      <c r="F83" s="9" t="s">
        <v>46</v>
      </c>
      <c r="G83" s="27"/>
      <c r="I83" s="27">
        <v>1631285.86</v>
      </c>
      <c r="K83" s="27"/>
      <c r="L83" s="9"/>
      <c r="M83" s="27"/>
      <c r="O83" s="27">
        <v>1537841.8</v>
      </c>
      <c r="Q83" s="27"/>
      <c r="R83" s="9"/>
      <c r="S83" s="9"/>
      <c r="T83" s="9"/>
      <c r="U83" s="9" t="s">
        <v>107</v>
      </c>
      <c r="V83" s="27"/>
      <c r="X83" s="27"/>
      <c r="Y83" s="73"/>
    </row>
    <row r="84" spans="2:25" ht="17.25">
      <c r="B84" s="59" t="s">
        <v>116</v>
      </c>
      <c r="C84" s="9"/>
      <c r="E84" s="9"/>
      <c r="F84" s="21" t="s">
        <v>47</v>
      </c>
      <c r="G84" s="27"/>
      <c r="I84" s="28">
        <v>19830235.71</v>
      </c>
      <c r="J84" s="24"/>
      <c r="K84" s="27">
        <f>SUM(I82:I84)</f>
        <v>37913217.25</v>
      </c>
      <c r="L84" s="16"/>
      <c r="M84" s="27"/>
      <c r="O84" s="28">
        <v>19978808.53</v>
      </c>
      <c r="P84" s="24"/>
      <c r="Q84" s="27">
        <f>SUM(O82:O84)</f>
        <v>37761561.1</v>
      </c>
      <c r="R84" s="16"/>
      <c r="S84" s="9"/>
      <c r="T84" s="9"/>
      <c r="U84" s="9" t="s">
        <v>108</v>
      </c>
      <c r="V84" s="27">
        <f>+X24</f>
        <v>14466795.33</v>
      </c>
      <c r="X84" s="27">
        <v>12472837.56</v>
      </c>
      <c r="Y84" s="73"/>
    </row>
    <row r="85" spans="3:25" ht="17.25">
      <c r="C85" s="9"/>
      <c r="F85" s="9" t="s">
        <v>69</v>
      </c>
      <c r="G85" s="27"/>
      <c r="I85" s="24"/>
      <c r="J85" s="24"/>
      <c r="K85" s="28">
        <f>40300559.16-I89-I90-I95</f>
        <v>36158375.23</v>
      </c>
      <c r="L85" s="3"/>
      <c r="M85" s="27"/>
      <c r="O85" s="24"/>
      <c r="P85" s="24"/>
      <c r="Q85" s="28">
        <f>38793041.48-O89-O90-O95</f>
        <v>34336679.82</v>
      </c>
      <c r="R85" s="3"/>
      <c r="S85" s="9"/>
      <c r="T85" s="9"/>
      <c r="U85" s="9" t="s">
        <v>62</v>
      </c>
      <c r="V85" s="28">
        <v>0</v>
      </c>
      <c r="X85" s="28">
        <v>0</v>
      </c>
      <c r="Y85" s="73"/>
    </row>
    <row r="86" spans="3:25" ht="17.25">
      <c r="C86" s="9"/>
      <c r="F86" s="9" t="s">
        <v>70</v>
      </c>
      <c r="G86" s="27"/>
      <c r="I86" s="27"/>
      <c r="K86" s="27">
        <f>+K84-K85</f>
        <v>1754842.0200000033</v>
      </c>
      <c r="L86" s="9"/>
      <c r="M86" s="27"/>
      <c r="O86" s="27"/>
      <c r="Q86" s="27">
        <f>+Q84-Q85</f>
        <v>3424881.280000001</v>
      </c>
      <c r="R86" s="9"/>
      <c r="S86" s="9"/>
      <c r="T86" s="9"/>
      <c r="U86" s="9" t="s">
        <v>110</v>
      </c>
      <c r="V86" s="27">
        <f>SUM(V82:V85)</f>
        <v>15367249.900000002</v>
      </c>
      <c r="X86" s="27">
        <f>SUM(X82:X85)</f>
        <v>14600452.49</v>
      </c>
      <c r="Y86" s="73"/>
    </row>
    <row r="87" spans="2:25" ht="17.25">
      <c r="B87" s="59" t="s">
        <v>117</v>
      </c>
      <c r="C87" s="9"/>
      <c r="F87" s="9" t="s">
        <v>48</v>
      </c>
      <c r="G87" s="27"/>
      <c r="I87" s="27"/>
      <c r="K87" s="28">
        <f>139257.06+3183.33</f>
        <v>142440.38999999998</v>
      </c>
      <c r="L87" s="9"/>
      <c r="M87" s="27"/>
      <c r="O87" s="27"/>
      <c r="Q87" s="28">
        <v>567863.51</v>
      </c>
      <c r="R87" s="9"/>
      <c r="S87" s="9"/>
      <c r="T87" s="9"/>
      <c r="U87" s="6" t="s">
        <v>111</v>
      </c>
      <c r="V87" s="41"/>
      <c r="W87" s="41"/>
      <c r="X87" s="41"/>
      <c r="Y87" s="73"/>
    </row>
    <row r="88" spans="3:25" ht="17.25">
      <c r="C88" s="9"/>
      <c r="F88" s="9" t="s">
        <v>49</v>
      </c>
      <c r="G88" s="27"/>
      <c r="I88" s="27"/>
      <c r="K88" s="27">
        <f>+K86+K87</f>
        <v>1897282.4100000032</v>
      </c>
      <c r="L88" s="9"/>
      <c r="M88" s="27"/>
      <c r="O88" s="27"/>
      <c r="Q88" s="27">
        <f>+Q86+Q87</f>
        <v>3992744.790000001</v>
      </c>
      <c r="R88" s="9"/>
      <c r="S88" s="9"/>
      <c r="T88" s="9"/>
      <c r="U88" s="6" t="s">
        <v>112</v>
      </c>
      <c r="V88" s="27">
        <v>0</v>
      </c>
      <c r="W88" s="41"/>
      <c r="X88" s="27">
        <v>233185.71</v>
      </c>
      <c r="Y88" s="73"/>
    </row>
    <row r="89" spans="3:25" ht="17.25">
      <c r="C89" s="9"/>
      <c r="F89" s="9" t="s">
        <v>50</v>
      </c>
      <c r="G89" s="27"/>
      <c r="I89" s="27">
        <v>3897063.35</v>
      </c>
      <c r="K89" s="27"/>
      <c r="L89" s="9"/>
      <c r="M89" s="27"/>
      <c r="O89" s="27">
        <v>4287760.11</v>
      </c>
      <c r="Q89" s="27"/>
      <c r="R89" s="9"/>
      <c r="S89" s="9"/>
      <c r="T89" s="9"/>
      <c r="U89" s="8" t="s">
        <v>132</v>
      </c>
      <c r="V89" s="26">
        <v>25892</v>
      </c>
      <c r="X89" s="26">
        <v>19880.91</v>
      </c>
      <c r="Y89" s="73"/>
    </row>
    <row r="90" spans="3:25" ht="17.25">
      <c r="C90" s="9"/>
      <c r="F90" s="9" t="s">
        <v>51</v>
      </c>
      <c r="G90" s="27"/>
      <c r="I90" s="28">
        <v>92899.21</v>
      </c>
      <c r="K90" s="28">
        <f>SUM(I89:I90)</f>
        <v>3989962.56</v>
      </c>
      <c r="L90" s="9"/>
      <c r="M90" s="27"/>
      <c r="O90" s="28">
        <v>6808.4</v>
      </c>
      <c r="Q90" s="28">
        <f>SUM(O89:O90)</f>
        <v>4294568.510000001</v>
      </c>
      <c r="R90" s="9"/>
      <c r="S90" s="9"/>
      <c r="T90" s="9"/>
      <c r="U90" s="6" t="s">
        <v>137</v>
      </c>
      <c r="Y90" s="73"/>
    </row>
    <row r="91" spans="3:25" ht="17.25">
      <c r="C91" s="9"/>
      <c r="F91" s="9" t="s">
        <v>136</v>
      </c>
      <c r="G91" s="27"/>
      <c r="I91" s="27"/>
      <c r="K91" s="27">
        <f>+K88-K90</f>
        <v>-2092680.1499999969</v>
      </c>
      <c r="L91" s="9"/>
      <c r="M91" s="27"/>
      <c r="O91" s="27"/>
      <c r="Q91" s="27">
        <f>+Q88-Q90</f>
        <v>-301823.71999999974</v>
      </c>
      <c r="R91" s="9"/>
      <c r="S91" s="9"/>
      <c r="T91" s="9"/>
      <c r="U91" s="6" t="s">
        <v>138</v>
      </c>
      <c r="V91" s="26">
        <v>0</v>
      </c>
      <c r="X91" s="26">
        <v>119409.46</v>
      </c>
      <c r="Y91" s="73"/>
    </row>
    <row r="92" spans="3:25" ht="18" thickBot="1">
      <c r="C92" s="9"/>
      <c r="F92" s="9" t="s">
        <v>52</v>
      </c>
      <c r="G92" s="27"/>
      <c r="I92" s="27"/>
      <c r="K92" s="27"/>
      <c r="L92" s="9"/>
      <c r="M92" s="27"/>
      <c r="O92" s="27"/>
      <c r="Q92" s="27"/>
      <c r="R92" s="9"/>
      <c r="S92" s="9"/>
      <c r="T92" s="9"/>
      <c r="U92" s="9" t="s">
        <v>113</v>
      </c>
      <c r="V92" s="38">
        <f>+V86-V88-V89+V91</f>
        <v>15341357.900000002</v>
      </c>
      <c r="X92" s="38">
        <f>+X86-X88-X89+X91</f>
        <v>14466795.33</v>
      </c>
      <c r="Y92" s="73"/>
    </row>
    <row r="93" spans="2:25" ht="18" thickTop="1">
      <c r="B93" s="59" t="s">
        <v>118</v>
      </c>
      <c r="C93" s="9"/>
      <c r="F93" s="9" t="s">
        <v>83</v>
      </c>
      <c r="G93" s="27"/>
      <c r="I93" s="27">
        <v>122977.68</v>
      </c>
      <c r="K93" s="27"/>
      <c r="L93" s="9"/>
      <c r="M93" s="27"/>
      <c r="O93" s="27">
        <v>170277.4</v>
      </c>
      <c r="Q93" s="27"/>
      <c r="R93" s="9"/>
      <c r="S93" s="9"/>
      <c r="T93" s="9"/>
      <c r="U93" s="9"/>
      <c r="V93" s="41"/>
      <c r="W93" s="41"/>
      <c r="X93" s="41"/>
      <c r="Y93" s="73"/>
    </row>
    <row r="94" spans="3:25" ht="17.25">
      <c r="C94" s="9"/>
      <c r="F94" s="9" t="s">
        <v>53</v>
      </c>
      <c r="G94" s="27"/>
      <c r="I94" s="27"/>
      <c r="K94" s="27"/>
      <c r="L94" s="9"/>
      <c r="M94" s="27"/>
      <c r="O94" s="27"/>
      <c r="Q94" s="27"/>
      <c r="R94" s="9"/>
      <c r="S94" s="9"/>
      <c r="T94" s="9"/>
      <c r="U94" s="10"/>
      <c r="V94" s="41"/>
      <c r="W94" s="41"/>
      <c r="X94" s="41"/>
      <c r="Y94" s="73"/>
    </row>
    <row r="95" spans="3:25" ht="17.25">
      <c r="C95" s="9"/>
      <c r="F95" s="9" t="s">
        <v>82</v>
      </c>
      <c r="G95" s="27"/>
      <c r="I95" s="28">
        <v>152221.37</v>
      </c>
      <c r="K95" s="28">
        <f>+I93-I95</f>
        <v>-29243.690000000002</v>
      </c>
      <c r="L95" s="9"/>
      <c r="M95" s="27"/>
      <c r="O95" s="28">
        <v>161793.15</v>
      </c>
      <c r="Q95" s="28">
        <f>+O93-O95</f>
        <v>8484.25</v>
      </c>
      <c r="R95" s="9"/>
      <c r="S95" s="9"/>
      <c r="T95" s="9"/>
      <c r="U95" s="9"/>
      <c r="V95" s="41"/>
      <c r="W95" s="41"/>
      <c r="X95" s="41"/>
      <c r="Y95" s="73"/>
    </row>
    <row r="96" spans="3:25" ht="17.25">
      <c r="C96" s="9"/>
      <c r="F96" s="9" t="s">
        <v>146</v>
      </c>
      <c r="G96" s="27"/>
      <c r="I96" s="27"/>
      <c r="K96" s="27">
        <f>+K91+K95</f>
        <v>-2121923.839999997</v>
      </c>
      <c r="L96" s="9"/>
      <c r="M96" s="27"/>
      <c r="O96" s="27"/>
      <c r="Q96" s="27">
        <f>+Q91+Q95</f>
        <v>-293339.46999999974</v>
      </c>
      <c r="R96" s="9"/>
      <c r="S96" s="9"/>
      <c r="T96" s="9"/>
      <c r="U96" s="10"/>
      <c r="V96" s="41"/>
      <c r="W96" s="41"/>
      <c r="X96" s="41"/>
      <c r="Y96" s="73"/>
    </row>
    <row r="97" spans="3:24" ht="17.25">
      <c r="C97" s="9"/>
      <c r="F97" s="9"/>
      <c r="G97" s="27"/>
      <c r="I97" s="27"/>
      <c r="K97" s="27"/>
      <c r="L97" s="9"/>
      <c r="M97" s="27"/>
      <c r="O97" s="27"/>
      <c r="Q97" s="27"/>
      <c r="R97" s="9"/>
      <c r="S97" s="9"/>
      <c r="T97" s="9"/>
      <c r="U97" s="10"/>
      <c r="V97" s="41"/>
      <c r="W97" s="41"/>
      <c r="X97" s="41"/>
    </row>
    <row r="98" spans="3:24" ht="17.25">
      <c r="C98" s="9"/>
      <c r="E98" s="14" t="s">
        <v>54</v>
      </c>
      <c r="F98" s="9"/>
      <c r="G98" s="27"/>
      <c r="I98" s="27"/>
      <c r="K98" s="27"/>
      <c r="L98" s="9"/>
      <c r="M98" s="27"/>
      <c r="O98" s="27"/>
      <c r="Q98" s="27"/>
      <c r="R98" s="9"/>
      <c r="S98" s="9"/>
      <c r="T98" s="9"/>
      <c r="U98" s="10"/>
      <c r="V98" s="41"/>
      <c r="W98" s="41"/>
      <c r="X98" s="41"/>
    </row>
    <row r="99" spans="2:24" ht="15">
      <c r="B99" s="59" t="s">
        <v>119</v>
      </c>
      <c r="C99" s="9"/>
      <c r="F99" s="9" t="s">
        <v>55</v>
      </c>
      <c r="G99" s="27"/>
      <c r="I99" s="27">
        <v>2468326.27</v>
      </c>
      <c r="K99" s="27"/>
      <c r="L99" s="9"/>
      <c r="M99" s="27"/>
      <c r="O99" s="27">
        <v>2862050.06</v>
      </c>
      <c r="Q99" s="27"/>
      <c r="R99" s="9"/>
      <c r="S99" s="9"/>
      <c r="T99" s="9"/>
      <c r="U99" s="10"/>
      <c r="V99" s="27"/>
      <c r="X99" s="27"/>
    </row>
    <row r="100" spans="2:24" ht="15">
      <c r="B100" s="59" t="s">
        <v>135</v>
      </c>
      <c r="C100" s="9"/>
      <c r="F100" s="9" t="s">
        <v>56</v>
      </c>
      <c r="G100" s="27"/>
      <c r="I100" s="27">
        <f>1179714.84+60324.31</f>
        <v>1240039.1500000001</v>
      </c>
      <c r="K100" s="27"/>
      <c r="L100" s="9"/>
      <c r="M100" s="27"/>
      <c r="O100" s="27">
        <v>1919934.9</v>
      </c>
      <c r="Q100" s="27"/>
      <c r="R100" s="9"/>
      <c r="S100" s="9"/>
      <c r="T100" s="9"/>
      <c r="U100" s="9"/>
      <c r="V100" s="27"/>
      <c r="X100" s="27"/>
    </row>
    <row r="101" spans="2:24" ht="15">
      <c r="B101" s="59" t="s">
        <v>120</v>
      </c>
      <c r="C101" s="9"/>
      <c r="F101" s="9" t="s">
        <v>86</v>
      </c>
      <c r="G101" s="27"/>
      <c r="I101" s="28">
        <v>258835.13</v>
      </c>
      <c r="K101" s="27"/>
      <c r="L101" s="9"/>
      <c r="M101" s="27"/>
      <c r="O101" s="28">
        <v>4863615.04</v>
      </c>
      <c r="Q101" s="27"/>
      <c r="R101" s="9"/>
      <c r="S101" s="9"/>
      <c r="T101" s="9"/>
      <c r="U101" s="9"/>
      <c r="V101" s="27"/>
      <c r="X101" s="27"/>
    </row>
    <row r="102" spans="3:25" ht="15">
      <c r="C102" s="9"/>
      <c r="F102" s="9"/>
      <c r="G102" s="27"/>
      <c r="I102" s="27">
        <f>SUM(I99:I101)</f>
        <v>3967200.55</v>
      </c>
      <c r="K102" s="27"/>
      <c r="L102" s="9"/>
      <c r="M102" s="27"/>
      <c r="O102" s="27">
        <f>SUM(O99:O101)</f>
        <v>9645600</v>
      </c>
      <c r="Q102" s="27"/>
      <c r="R102" s="9"/>
      <c r="S102" s="9"/>
      <c r="T102" s="23"/>
      <c r="U102" s="10"/>
      <c r="V102" s="27"/>
      <c r="X102" s="27"/>
      <c r="Y102" s="11"/>
    </row>
    <row r="103" spans="3:24" ht="15">
      <c r="C103" s="9"/>
      <c r="F103" s="9" t="s">
        <v>53</v>
      </c>
      <c r="G103" s="27"/>
      <c r="I103" s="27"/>
      <c r="K103" s="27"/>
      <c r="L103" s="9"/>
      <c r="M103" s="27"/>
      <c r="O103" s="27"/>
      <c r="Q103" s="27"/>
      <c r="R103" s="9"/>
      <c r="S103" s="9"/>
      <c r="T103" s="23"/>
      <c r="U103" s="10"/>
      <c r="V103" s="27"/>
      <c r="X103" s="27"/>
    </row>
    <row r="104" spans="2:24" ht="15">
      <c r="B104" s="59" t="s">
        <v>121</v>
      </c>
      <c r="C104" s="9"/>
      <c r="F104" s="9" t="s">
        <v>87</v>
      </c>
      <c r="G104" s="27">
        <v>27621.97</v>
      </c>
      <c r="I104" s="27"/>
      <c r="K104" s="27"/>
      <c r="L104" s="9"/>
      <c r="M104" s="27">
        <v>15730.42</v>
      </c>
      <c r="O104" s="27"/>
      <c r="Q104" s="27"/>
      <c r="R104" s="9"/>
      <c r="S104" s="9"/>
      <c r="T104" s="9"/>
      <c r="U104" s="9"/>
      <c r="V104" s="29"/>
      <c r="W104" s="29"/>
      <c r="X104" s="29"/>
    </row>
    <row r="105" spans="2:24" ht="15">
      <c r="B105" s="59" t="s">
        <v>122</v>
      </c>
      <c r="C105" s="9"/>
      <c r="F105" s="9" t="s">
        <v>57</v>
      </c>
      <c r="G105" s="27">
        <v>0</v>
      </c>
      <c r="I105" s="27"/>
      <c r="K105" s="27"/>
      <c r="L105" s="9"/>
      <c r="M105" s="27">
        <v>0</v>
      </c>
      <c r="O105" s="27"/>
      <c r="Q105" s="27"/>
      <c r="R105" s="9"/>
      <c r="S105" s="9"/>
      <c r="T105" s="9"/>
      <c r="U105" s="9"/>
      <c r="V105" s="27"/>
      <c r="X105" s="27"/>
    </row>
    <row r="106" spans="2:24" ht="15">
      <c r="B106" s="59" t="s">
        <v>123</v>
      </c>
      <c r="C106" s="9"/>
      <c r="F106" s="9" t="s">
        <v>58</v>
      </c>
      <c r="G106" s="27">
        <v>844917.65</v>
      </c>
      <c r="I106" s="9"/>
      <c r="K106" s="9"/>
      <c r="L106" s="9"/>
      <c r="M106" s="27">
        <f>5063275.9</f>
        <v>5063275.9</v>
      </c>
      <c r="O106" s="9"/>
      <c r="Q106" s="9"/>
      <c r="R106" s="9"/>
      <c r="S106" s="9"/>
      <c r="T106" s="9"/>
      <c r="U106" s="10"/>
      <c r="V106" s="27"/>
      <c r="X106" s="27"/>
    </row>
    <row r="107" spans="2:24" ht="15">
      <c r="B107" s="59" t="s">
        <v>124</v>
      </c>
      <c r="C107" s="9"/>
      <c r="F107" s="9" t="s">
        <v>74</v>
      </c>
      <c r="G107" s="28">
        <v>72282.52</v>
      </c>
      <c r="I107" s="28">
        <f>SUM(G104:G107)</f>
        <v>944822.14</v>
      </c>
      <c r="K107" s="28">
        <f>+I102-I107</f>
        <v>3022378.4099999997</v>
      </c>
      <c r="L107" s="9"/>
      <c r="M107" s="28">
        <v>2145639.28</v>
      </c>
      <c r="O107" s="28">
        <f>SUM(M104:M107)</f>
        <v>7224645.6</v>
      </c>
      <c r="Q107" s="28">
        <f>+O102-O107</f>
        <v>2420954.4000000004</v>
      </c>
      <c r="R107" s="9"/>
      <c r="S107" s="9"/>
      <c r="T107" s="9"/>
      <c r="U107" s="10"/>
      <c r="V107" s="27"/>
      <c r="X107" s="27"/>
    </row>
    <row r="108" spans="3:24" ht="15">
      <c r="C108" s="9"/>
      <c r="F108" s="9" t="s">
        <v>127</v>
      </c>
      <c r="G108" s="27"/>
      <c r="I108" s="27"/>
      <c r="K108" s="27">
        <f>+K107+K96</f>
        <v>900454.5700000026</v>
      </c>
      <c r="L108" s="9"/>
      <c r="M108" s="27"/>
      <c r="O108" s="27"/>
      <c r="Q108" s="27">
        <f>+Q107+Q96</f>
        <v>2127614.9300000006</v>
      </c>
      <c r="R108" s="9"/>
      <c r="S108" s="9"/>
      <c r="T108" s="9"/>
      <c r="U108" s="10"/>
      <c r="V108" s="27"/>
      <c r="X108" s="27"/>
    </row>
    <row r="109" spans="3:24" ht="15">
      <c r="C109" s="9"/>
      <c r="F109" s="9" t="s">
        <v>53</v>
      </c>
      <c r="G109" s="27"/>
      <c r="I109" s="27"/>
      <c r="K109" s="27"/>
      <c r="L109" s="9"/>
      <c r="M109" s="27"/>
      <c r="O109" s="27"/>
      <c r="Q109" s="27"/>
      <c r="R109" s="9"/>
      <c r="S109" s="9"/>
      <c r="T109" s="9"/>
      <c r="U109" s="9"/>
      <c r="V109" s="27"/>
      <c r="X109" s="27"/>
    </row>
    <row r="110" spans="3:24" ht="15">
      <c r="C110" s="9"/>
      <c r="F110" s="9" t="s">
        <v>59</v>
      </c>
      <c r="G110" s="27"/>
      <c r="I110" s="27">
        <v>2673560.21</v>
      </c>
      <c r="K110" s="27"/>
      <c r="L110" s="9"/>
      <c r="M110" s="27"/>
      <c r="O110" s="27">
        <v>2888173.71</v>
      </c>
      <c r="Q110" s="27"/>
      <c r="R110" s="9"/>
      <c r="S110" s="9"/>
      <c r="T110" s="9"/>
      <c r="U110" s="9"/>
      <c r="V110" s="27"/>
      <c r="X110" s="27"/>
    </row>
    <row r="111" spans="3:24" ht="15">
      <c r="C111" s="9"/>
      <c r="F111" s="9" t="s">
        <v>60</v>
      </c>
      <c r="G111" s="27"/>
      <c r="I111" s="28">
        <v>2673560.21</v>
      </c>
      <c r="K111" s="27">
        <f>+I110-I111</f>
        <v>0</v>
      </c>
      <c r="L111" s="9"/>
      <c r="M111" s="27"/>
      <c r="O111" s="28">
        <v>2888173.71</v>
      </c>
      <c r="Q111" s="27">
        <f>+O110-O111</f>
        <v>0</v>
      </c>
      <c r="R111" s="9"/>
      <c r="S111" s="9"/>
      <c r="T111" s="9"/>
      <c r="U111" s="9"/>
      <c r="V111" s="27"/>
      <c r="X111" s="27"/>
    </row>
    <row r="112" spans="3:24" ht="16.5" thickBot="1">
      <c r="C112" s="9"/>
      <c r="E112" s="14" t="s">
        <v>128</v>
      </c>
      <c r="F112" s="9"/>
      <c r="G112" s="27"/>
      <c r="I112" s="27"/>
      <c r="K112" s="38">
        <f>+K108-K111</f>
        <v>900454.5700000026</v>
      </c>
      <c r="L112" s="9"/>
      <c r="M112" s="27"/>
      <c r="O112" s="27"/>
      <c r="Q112" s="38">
        <f>+Q108-Q111</f>
        <v>2127614.9300000006</v>
      </c>
      <c r="R112" s="9"/>
      <c r="S112" s="9"/>
      <c r="T112" s="9"/>
      <c r="U112" s="9"/>
      <c r="V112" s="27"/>
      <c r="X112" s="27"/>
    </row>
    <row r="113" spans="3:24" ht="16.5" thickTop="1">
      <c r="C113" s="9"/>
      <c r="E113" s="14"/>
      <c r="F113" s="9"/>
      <c r="G113" s="27"/>
      <c r="I113" s="27"/>
      <c r="K113" s="27"/>
      <c r="L113" s="9"/>
      <c r="M113" s="27"/>
      <c r="O113" s="27"/>
      <c r="Q113" s="27"/>
      <c r="R113" s="9"/>
      <c r="S113" s="9"/>
      <c r="T113" s="9"/>
      <c r="U113" s="9"/>
      <c r="V113" s="27"/>
      <c r="X113" s="27"/>
    </row>
    <row r="114" spans="3:24" ht="15">
      <c r="C114" s="9"/>
      <c r="D114" s="80" t="s">
        <v>147</v>
      </c>
      <c r="E114" s="81"/>
      <c r="F114" s="81"/>
      <c r="G114" s="81"/>
      <c r="H114" s="81"/>
      <c r="I114" s="81"/>
      <c r="J114" s="81"/>
      <c r="K114" s="81"/>
      <c r="L114" s="81"/>
      <c r="M114" s="81"/>
      <c r="N114" s="81"/>
      <c r="O114" s="81"/>
      <c r="P114" s="81"/>
      <c r="Q114" s="81"/>
      <c r="R114" s="81"/>
      <c r="S114" s="81"/>
      <c r="T114" s="81"/>
      <c r="U114" s="81"/>
      <c r="V114" s="81"/>
      <c r="W114" s="81"/>
      <c r="X114" s="81"/>
    </row>
    <row r="115" spans="3:24" ht="15.75">
      <c r="C115" s="9"/>
      <c r="E115" s="14"/>
      <c r="F115" s="9"/>
      <c r="G115" s="27"/>
      <c r="I115" s="27"/>
      <c r="K115" s="27"/>
      <c r="L115" s="9"/>
      <c r="M115" s="27"/>
      <c r="O115" s="27"/>
      <c r="Q115" s="27"/>
      <c r="R115" s="9"/>
      <c r="S115" s="9"/>
      <c r="T115" s="9"/>
      <c r="U115" s="9"/>
      <c r="V115" s="27"/>
      <c r="X115" s="27"/>
    </row>
    <row r="116" spans="3:24" ht="15">
      <c r="C116" s="9"/>
      <c r="E116" s="22"/>
      <c r="F116" s="9"/>
      <c r="G116" s="27"/>
      <c r="I116" s="32"/>
      <c r="J116" s="32"/>
      <c r="K116" s="32"/>
      <c r="L116" s="1"/>
      <c r="M116" s="27"/>
      <c r="O116" s="32"/>
      <c r="P116" s="32"/>
      <c r="Q116" s="32"/>
      <c r="R116" s="1"/>
      <c r="S116" s="9"/>
      <c r="T116" s="1"/>
      <c r="U116" s="10"/>
      <c r="V116" s="10"/>
      <c r="X116" s="27"/>
    </row>
    <row r="117" spans="3:24" ht="15.75">
      <c r="C117" s="9"/>
      <c r="E117" s="19"/>
      <c r="F117" s="1"/>
      <c r="G117" s="27"/>
      <c r="I117" s="27"/>
      <c r="J117" s="32"/>
      <c r="K117" s="27"/>
      <c r="L117" s="1"/>
      <c r="M117" s="27"/>
      <c r="O117" s="27"/>
      <c r="P117" s="32"/>
      <c r="Q117" s="27"/>
      <c r="R117" s="1"/>
      <c r="S117" s="9"/>
      <c r="T117" s="9"/>
      <c r="U117" s="9"/>
      <c r="V117" s="27"/>
      <c r="X117" s="27"/>
    </row>
    <row r="118" spans="3:24" ht="15.75">
      <c r="C118" s="9"/>
      <c r="E118" s="19"/>
      <c r="F118" s="1"/>
      <c r="G118" s="27"/>
      <c r="I118" s="32"/>
      <c r="J118" s="32"/>
      <c r="K118" s="32"/>
      <c r="L118" s="1"/>
      <c r="M118" s="27"/>
      <c r="O118" s="32"/>
      <c r="P118" s="32"/>
      <c r="Q118" s="32"/>
      <c r="R118" s="1"/>
      <c r="S118" s="9"/>
      <c r="T118" s="9"/>
      <c r="U118" s="9"/>
      <c r="V118" s="27"/>
      <c r="X118" s="27"/>
    </row>
    <row r="119" spans="3:24" ht="15">
      <c r="C119" s="9"/>
      <c r="F119" s="1"/>
      <c r="G119" s="27"/>
      <c r="I119" s="32"/>
      <c r="J119" s="32"/>
      <c r="K119" s="32"/>
      <c r="L119" s="1"/>
      <c r="M119" s="27"/>
      <c r="O119" s="32"/>
      <c r="P119" s="32"/>
      <c r="Q119" s="32"/>
      <c r="R119" s="1"/>
      <c r="S119" s="9"/>
      <c r="T119" s="9"/>
      <c r="U119" s="9"/>
      <c r="V119" s="27"/>
      <c r="X119" s="27"/>
    </row>
    <row r="120" spans="3:24" ht="15">
      <c r="C120" s="9"/>
      <c r="F120" s="1"/>
      <c r="G120" s="27"/>
      <c r="I120" s="27"/>
      <c r="K120" s="27"/>
      <c r="L120" s="9"/>
      <c r="M120" s="27"/>
      <c r="O120" s="27"/>
      <c r="Q120" s="27"/>
      <c r="R120" s="9"/>
      <c r="S120" s="9"/>
      <c r="T120" s="9"/>
      <c r="U120" s="9"/>
      <c r="V120" s="27"/>
      <c r="X120" s="27"/>
    </row>
    <row r="121" spans="3:24" ht="15">
      <c r="C121" s="9"/>
      <c r="F121" s="1"/>
      <c r="G121" s="27"/>
      <c r="I121" s="27"/>
      <c r="K121" s="27"/>
      <c r="L121" s="9"/>
      <c r="M121" s="27"/>
      <c r="O121" s="27"/>
      <c r="Q121" s="27"/>
      <c r="R121" s="9"/>
      <c r="S121" s="9"/>
      <c r="T121" s="9"/>
      <c r="U121" s="9"/>
      <c r="V121" s="27"/>
      <c r="X121" s="27"/>
    </row>
    <row r="122" spans="3:24" ht="15.75" customHeight="1">
      <c r="C122" s="9"/>
      <c r="F122" s="1"/>
      <c r="G122" s="27"/>
      <c r="I122" s="27"/>
      <c r="K122" s="27"/>
      <c r="L122" s="9"/>
      <c r="M122" s="27"/>
      <c r="O122" s="27"/>
      <c r="Q122" s="27"/>
      <c r="R122" s="9"/>
      <c r="S122" s="9"/>
      <c r="T122" s="9"/>
      <c r="U122" s="9"/>
      <c r="V122" s="27"/>
      <c r="X122" s="27"/>
    </row>
    <row r="123" spans="3:24" ht="15">
      <c r="C123" s="9"/>
      <c r="F123" s="9"/>
      <c r="G123" s="27"/>
      <c r="I123" s="27"/>
      <c r="K123" s="27"/>
      <c r="L123" s="9"/>
      <c r="M123" s="27"/>
      <c r="O123" s="27"/>
      <c r="Q123" s="27"/>
      <c r="R123" s="9"/>
      <c r="S123" s="9"/>
      <c r="T123" s="9"/>
      <c r="U123" s="9"/>
      <c r="V123" s="27"/>
      <c r="X123" s="27"/>
    </row>
    <row r="124" spans="3:24" ht="15">
      <c r="C124" s="9"/>
      <c r="F124" s="9"/>
      <c r="G124" s="27"/>
      <c r="I124" s="27"/>
      <c r="K124" s="27"/>
      <c r="L124" s="9"/>
      <c r="M124" s="27"/>
      <c r="O124" s="27"/>
      <c r="Q124" s="27"/>
      <c r="R124" s="9"/>
      <c r="S124" s="9"/>
      <c r="T124" s="9"/>
      <c r="U124" s="9"/>
      <c r="V124" s="27"/>
      <c r="X124" s="27"/>
    </row>
    <row r="125" spans="3:24" ht="15">
      <c r="C125" s="69"/>
      <c r="F125" s="9"/>
      <c r="G125" s="27"/>
      <c r="I125" s="27"/>
      <c r="K125" s="27"/>
      <c r="L125" s="9"/>
      <c r="M125" s="27"/>
      <c r="O125" s="27"/>
      <c r="Q125" s="27"/>
      <c r="R125" s="9"/>
      <c r="S125" s="9"/>
      <c r="T125" s="9"/>
      <c r="U125" s="9"/>
      <c r="V125" s="27"/>
      <c r="X125" s="27"/>
    </row>
    <row r="126" spans="3:24" ht="15">
      <c r="C126" s="9"/>
      <c r="F126" s="9"/>
      <c r="G126" s="27"/>
      <c r="I126" s="27"/>
      <c r="K126" s="27"/>
      <c r="L126" s="9"/>
      <c r="M126" s="27"/>
      <c r="O126" s="27"/>
      <c r="Q126" s="27"/>
      <c r="R126" s="9"/>
      <c r="S126" s="9"/>
      <c r="T126" s="9"/>
      <c r="U126" s="9"/>
      <c r="V126" s="27"/>
      <c r="X126" s="27"/>
    </row>
    <row r="127" spans="21:24" ht="15">
      <c r="U127" s="9"/>
      <c r="V127" s="27"/>
      <c r="X127" s="27"/>
    </row>
    <row r="128" spans="21:24" ht="15">
      <c r="U128" s="9"/>
      <c r="V128" s="27"/>
      <c r="X128" s="27"/>
    </row>
    <row r="142" ht="15">
      <c r="F142"/>
    </row>
    <row r="146" ht="15">
      <c r="I146" s="62"/>
    </row>
    <row r="147" ht="15">
      <c r="I147" s="62"/>
    </row>
    <row r="148" ht="15">
      <c r="I148" s="62"/>
    </row>
    <row r="149" ht="15">
      <c r="I149" s="62"/>
    </row>
    <row r="150" ht="15">
      <c r="I150" s="62"/>
    </row>
    <row r="151" ht="15">
      <c r="I151" s="62"/>
    </row>
    <row r="152" ht="15">
      <c r="I152" s="62"/>
    </row>
    <row r="153" ht="15">
      <c r="I153" s="62"/>
    </row>
    <row r="154" ht="15">
      <c r="I154" s="62"/>
    </row>
    <row r="155" ht="15">
      <c r="I155" s="62"/>
    </row>
    <row r="156" spans="6:9" ht="15">
      <c r="F156"/>
      <c r="I156" s="62"/>
    </row>
    <row r="157" ht="15">
      <c r="I157" s="62"/>
    </row>
    <row r="158" spans="7:11" ht="15.75">
      <c r="G158" s="61"/>
      <c r="K158" s="61"/>
    </row>
    <row r="163" spans="7:11" ht="15.75">
      <c r="G163" s="61"/>
      <c r="K163" s="61"/>
    </row>
    <row r="164" ht="15.75">
      <c r="I164" s="61"/>
    </row>
    <row r="167" ht="15">
      <c r="C167" s="67"/>
    </row>
  </sheetData>
  <sheetProtection/>
  <mergeCells count="9">
    <mergeCell ref="D114:X114"/>
    <mergeCell ref="E2:X2"/>
    <mergeCell ref="E3:X3"/>
    <mergeCell ref="E77:Q77"/>
    <mergeCell ref="E78:Q78"/>
    <mergeCell ref="E5:X5"/>
    <mergeCell ref="E6:X6"/>
    <mergeCell ref="E4:X4"/>
    <mergeCell ref="U77:X77"/>
  </mergeCells>
  <printOptions horizontalCentered="1"/>
  <pageMargins left="0.1968503937007874" right="0.1968503937007874" top="0.35433070866141736" bottom="0.25" header="0" footer="0"/>
  <pageSetup fitToHeight="3" horizontalDpi="600" verticalDpi="600" orientation="portrait" paperSize="8"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ΣΟΛ αεοε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Akis</dc:creator>
  <cp:keywords/>
  <dc:description/>
  <cp:lastModifiedBy>Γιώργος Αθανασιάδης</cp:lastModifiedBy>
  <cp:lastPrinted>2023-10-24T11:39:09Z</cp:lastPrinted>
  <dcterms:created xsi:type="dcterms:W3CDTF">1997-01-27T09:16:02Z</dcterms:created>
  <dcterms:modified xsi:type="dcterms:W3CDTF">2023-11-23T13:42:34Z</dcterms:modified>
  <cp:category/>
  <cp:version/>
  <cp:contentType/>
  <cp:contentStatus/>
</cp:coreProperties>
</file>