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TEXNIKH\meletes\ΤΕΧΝΙΚΑ ΠΡΟΓΡΑΜΜΑΤΑ\ΣΑΤΑ\ΣΑΤΑ 2023\"/>
    </mc:Choice>
  </mc:AlternateContent>
  <bookViews>
    <workbookView xWindow="0" yWindow="0" windowWidth="23250" windowHeight="12435" activeTab="1"/>
  </bookViews>
  <sheets>
    <sheet name="ΣΑΤΑ 1η Ανακατανομή ΣΑΤΑ  " sheetId="8" r:id="rId1"/>
    <sheet name="ΣΑΤΑ 2η Ανακατανομή ΣΑΤΑ 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7" l="1"/>
  <c r="N65" i="7"/>
  <c r="N66" i="7"/>
  <c r="N67" i="7"/>
  <c r="N69" i="7"/>
  <c r="D76" i="7" l="1"/>
  <c r="K72" i="7"/>
  <c r="N57" i="7"/>
  <c r="N59" i="7"/>
  <c r="N60" i="7"/>
  <c r="N56" i="7"/>
  <c r="N58" i="7"/>
  <c r="N64" i="7"/>
  <c r="N17" i="7"/>
  <c r="N35" i="7"/>
  <c r="N16" i="7"/>
  <c r="N27" i="7"/>
  <c r="N44" i="7"/>
  <c r="L72" i="7"/>
  <c r="N49" i="7"/>
  <c r="N47" i="7"/>
  <c r="N7" i="7"/>
  <c r="J9" i="7"/>
  <c r="N9" i="7" s="1"/>
  <c r="D70" i="8"/>
  <c r="D62" i="8"/>
  <c r="I58" i="8"/>
  <c r="G58" i="8"/>
  <c r="D58" i="8"/>
  <c r="J57" i="8"/>
  <c r="J56" i="8"/>
  <c r="F53" i="8"/>
  <c r="J53" i="8" s="1"/>
  <c r="J52" i="8"/>
  <c r="J51" i="8"/>
  <c r="J50" i="8"/>
  <c r="J49" i="8"/>
  <c r="J48" i="8"/>
  <c r="J47" i="8"/>
  <c r="F47" i="8"/>
  <c r="G46" i="8"/>
  <c r="J46" i="8" s="1"/>
  <c r="J45" i="8"/>
  <c r="J44" i="8"/>
  <c r="J43" i="8"/>
  <c r="J41" i="8"/>
  <c r="J40" i="8"/>
  <c r="J39" i="8"/>
  <c r="J38" i="8"/>
  <c r="J37" i="8"/>
  <c r="J36" i="8"/>
  <c r="J35" i="8"/>
  <c r="J34" i="8"/>
  <c r="J33" i="8"/>
  <c r="J32" i="8"/>
  <c r="J31" i="8"/>
  <c r="J30" i="8"/>
  <c r="G30" i="8"/>
  <c r="E30" i="8"/>
  <c r="F29" i="8"/>
  <c r="J29" i="8" s="1"/>
  <c r="J28" i="8"/>
  <c r="E28" i="8"/>
  <c r="J27" i="8"/>
  <c r="J26" i="8"/>
  <c r="J23" i="8"/>
  <c r="J22" i="8"/>
  <c r="E21" i="8"/>
  <c r="J21" i="8" s="1"/>
  <c r="J20" i="8"/>
  <c r="E20" i="8"/>
  <c r="J19" i="8"/>
  <c r="J18" i="8"/>
  <c r="J17" i="8"/>
  <c r="J16" i="8"/>
  <c r="J15" i="8"/>
  <c r="J14" i="8"/>
  <c r="J13" i="8"/>
  <c r="F11" i="8"/>
  <c r="J11" i="8" s="1"/>
  <c r="J10" i="8"/>
  <c r="E10" i="8"/>
  <c r="E9" i="8"/>
  <c r="J9" i="8" s="1"/>
  <c r="F7" i="8"/>
  <c r="J7" i="8" s="1"/>
  <c r="J6" i="8"/>
  <c r="M72" i="7" l="1"/>
  <c r="J58" i="8"/>
  <c r="D63" i="8" s="1"/>
  <c r="D64" i="8" s="1"/>
  <c r="E58" i="8"/>
  <c r="F58" i="8"/>
  <c r="G33" i="7" l="1"/>
  <c r="J41" i="7" l="1"/>
  <c r="N41" i="7" s="1"/>
  <c r="J18" i="7" l="1"/>
  <c r="N18" i="7" s="1"/>
  <c r="J52" i="7"/>
  <c r="N52" i="7" s="1"/>
  <c r="J61" i="7"/>
  <c r="N61" i="7" s="1"/>
  <c r="J62" i="7"/>
  <c r="N62" i="7" s="1"/>
  <c r="J63" i="7"/>
  <c r="N63" i="7" s="1"/>
  <c r="J65" i="7"/>
  <c r="J70" i="7"/>
  <c r="N70" i="7" s="1"/>
  <c r="J71" i="7"/>
  <c r="N71" i="7" s="1"/>
  <c r="F8" i="7"/>
  <c r="F66" i="7"/>
  <c r="J66" i="7" s="1"/>
  <c r="F54" i="7" l="1"/>
  <c r="E33" i="7"/>
  <c r="F32" i="7"/>
  <c r="E31" i="7"/>
  <c r="E24" i="7" l="1"/>
  <c r="E23" i="7"/>
  <c r="G53" i="7"/>
  <c r="J53" i="7" s="1"/>
  <c r="N53" i="7" s="1"/>
  <c r="F12" i="7" l="1"/>
  <c r="E11" i="7"/>
  <c r="E10" i="7"/>
  <c r="J8" i="7" l="1"/>
  <c r="N8" i="7" s="1"/>
  <c r="J10" i="7"/>
  <c r="N10" i="7" s="1"/>
  <c r="J11" i="7"/>
  <c r="N11" i="7" s="1"/>
  <c r="J12" i="7"/>
  <c r="N12" i="7" s="1"/>
  <c r="J14" i="7"/>
  <c r="N14" i="7" s="1"/>
  <c r="J15" i="7"/>
  <c r="N15" i="7" s="1"/>
  <c r="J19" i="7"/>
  <c r="N19" i="7" s="1"/>
  <c r="J20" i="7"/>
  <c r="N20" i="7" s="1"/>
  <c r="J21" i="7"/>
  <c r="N21" i="7" s="1"/>
  <c r="J22" i="7"/>
  <c r="N22" i="7" s="1"/>
  <c r="J23" i="7"/>
  <c r="N23" i="7" s="1"/>
  <c r="J24" i="7"/>
  <c r="N24" i="7" s="1"/>
  <c r="J25" i="7"/>
  <c r="N25" i="7" s="1"/>
  <c r="J26" i="7"/>
  <c r="N26" i="7" s="1"/>
  <c r="J29" i="7"/>
  <c r="N29" i="7" s="1"/>
  <c r="J30" i="7"/>
  <c r="N30" i="7" s="1"/>
  <c r="J31" i="7"/>
  <c r="N31" i="7" s="1"/>
  <c r="J32" i="7"/>
  <c r="N32" i="7" s="1"/>
  <c r="J33" i="7"/>
  <c r="N33" i="7" s="1"/>
  <c r="J34" i="7"/>
  <c r="N34" i="7" s="1"/>
  <c r="J36" i="7"/>
  <c r="N36" i="7" s="1"/>
  <c r="J37" i="7"/>
  <c r="N37" i="7" s="1"/>
  <c r="J38" i="7"/>
  <c r="N38" i="7" s="1"/>
  <c r="J39" i="7"/>
  <c r="N39" i="7" s="1"/>
  <c r="J40" i="7"/>
  <c r="N40" i="7" s="1"/>
  <c r="J42" i="7"/>
  <c r="N42" i="7" s="1"/>
  <c r="J43" i="7"/>
  <c r="N43" i="7" s="1"/>
  <c r="J45" i="7"/>
  <c r="N45" i="7" s="1"/>
  <c r="J46" i="7"/>
  <c r="N46" i="7" s="1"/>
  <c r="J54" i="7"/>
  <c r="N54" i="7" s="1"/>
  <c r="J55" i="7"/>
  <c r="N55" i="7" s="1"/>
  <c r="J50" i="7"/>
  <c r="N50" i="7" s="1"/>
  <c r="J51" i="7"/>
  <c r="N51" i="7" s="1"/>
  <c r="J6" i="7"/>
  <c r="N6" i="7" l="1"/>
  <c r="N72" i="7" s="1"/>
  <c r="J72" i="7"/>
  <c r="D84" i="7"/>
  <c r="I72" i="7"/>
  <c r="F72" i="7"/>
  <c r="E72" i="7"/>
  <c r="D72" i="7"/>
  <c r="G72" i="7"/>
  <c r="D77" i="7" l="1"/>
  <c r="D78" i="7" s="1"/>
</calcChain>
</file>

<file path=xl/sharedStrings.xml><?xml version="1.0" encoding="utf-8"?>
<sst xmlns="http://schemas.openxmlformats.org/spreadsheetml/2006/main" count="284" uniqueCount="152">
  <si>
    <t>Κωδικός</t>
  </si>
  <si>
    <t>Περιγραφή</t>
  </si>
  <si>
    <t>00</t>
  </si>
  <si>
    <t>ΓΕΝΙΚΕΣ ΥΠΗΡΕΣΙΕΣ</t>
  </si>
  <si>
    <t>ΟΙΚΟΝΟΜΙΚΕΣ ΔΙΟΙΚΗΤΙΚΕΣ ΥΠΗΡΕΣΙΕΣ</t>
  </si>
  <si>
    <t>7133.0001</t>
  </si>
  <si>
    <t>7133.0004</t>
  </si>
  <si>
    <t>7135.0008</t>
  </si>
  <si>
    <t>ΥΠΗΡΕΣΙΕΣ ΠΟΛΙΤΙΣΜΟΥ ΑΘΛΗΤΙΣΜΟΥ ΚΟΙΝΩΝΙΚΗΣ  ΠΟΛΙΤΙΚΗΣ  ΚΕΠ</t>
  </si>
  <si>
    <t>6265.0012</t>
  </si>
  <si>
    <t>7311.0006</t>
  </si>
  <si>
    <t>7331.0005</t>
  </si>
  <si>
    <r>
      <t>Διαμόρφωση χώρου Κέντρου Ενημέρωσης Υποστήρξιξης Δανειοληπτών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</si>
  <si>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7331.0007</t>
  </si>
  <si>
    <r>
      <t>Συντήρηση Δημοτικών Κτιρίων (</t>
    </r>
    <r>
      <rPr>
        <sz val="9"/>
        <color rgb="FFFF0000"/>
        <rFont val="Arial"/>
        <family val="2"/>
        <charset val="161"/>
      </rPr>
      <t>ΣΑΤΑ 2015</t>
    </r>
    <r>
      <rPr>
        <sz val="9"/>
        <color indexed="8"/>
        <rFont val="Arial"/>
        <family val="2"/>
        <charset val="161"/>
      </rPr>
      <t xml:space="preserve">)  </t>
    </r>
  </si>
  <si>
    <t>7331.0013</t>
  </si>
  <si>
    <t>7331.0017</t>
  </si>
  <si>
    <t>7331.0018</t>
  </si>
  <si>
    <t>7331.0019</t>
  </si>
  <si>
    <t>7331.0096</t>
  </si>
  <si>
    <t>ΥΠΗΡΕΣΙΑ ΤΕΧΝΙΚΩΝ ΕΡΓΩΝ</t>
  </si>
  <si>
    <t>30</t>
  </si>
  <si>
    <t>7312.0001</t>
  </si>
  <si>
    <t>7323.0005</t>
  </si>
  <si>
    <t>7323.0006</t>
  </si>
  <si>
    <t>7323.0007</t>
  </si>
  <si>
    <t>7413.0007</t>
  </si>
  <si>
    <t>ΥΠΗΡΕΣΙΕΣ ΠΡΑΣΙΝΟΥ</t>
  </si>
  <si>
    <t>7131.0002</t>
  </si>
  <si>
    <t>35</t>
  </si>
  <si>
    <t>ΥΠΗΡΕΣΙΑ ΠΟΛΕΟΔΟΜΙΑΣ</t>
  </si>
  <si>
    <t>ΥΠΗΡΕΣΙΕΣ ΝΕΚΡΟΤΑΦΕΙΩΝ</t>
  </si>
  <si>
    <t>ΣΥΝΟΛΟ</t>
  </si>
  <si>
    <t>7331.0027</t>
  </si>
  <si>
    <r>
      <t>Μελέτη στατικής επάρκειας κτιρίου Παιδικού Σταθμού στην οδό Ισμήνης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</si>
  <si>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7413.0013</t>
  </si>
  <si>
    <r>
      <t>Συντήρηση σχολικών κτιρίων 2017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</si>
  <si>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t>7311.0005</t>
  </si>
  <si>
    <t>Προμήθεια και τοποθέτηση κοινοτάφειου</t>
  </si>
  <si>
    <r>
      <t>Προμήθεια και εγκατάσταση ηλεκτρονικού εξοπλισμού και αυτοματισμών στον κινηματογράφο Καλυψώ και στο δημοτικό Θέατρο</t>
    </r>
    <r>
      <rPr>
        <sz val="9"/>
        <color rgb="FFFF0000"/>
        <rFont val="Arial"/>
        <family val="2"/>
        <charset val="161"/>
      </rPr>
      <t xml:space="preserve"> ΣΑΤΑ</t>
    </r>
  </si>
  <si>
    <t>Προμήθεια εκτυπωτών και scanners</t>
  </si>
  <si>
    <t>7134.0031</t>
  </si>
  <si>
    <t>ΣΑΤΑ 31/12/2020</t>
  </si>
  <si>
    <t>Προμήθεια οργάνων παιδικών χαρών</t>
  </si>
  <si>
    <t>4η ΑΝΑΚΑΤΑΝΟΜΗ  ../2021 ΑΠΟΦΑΣΗ Δ.Σ.</t>
  </si>
  <si>
    <t>7134.0040</t>
  </si>
  <si>
    <t>6262.0049</t>
  </si>
  <si>
    <t>7135.0020</t>
  </si>
  <si>
    <t>7322.0015</t>
  </si>
  <si>
    <t>7135.0031</t>
  </si>
  <si>
    <r>
      <t>Συντήρηση σχολικών κτιρίων 2018 (</t>
    </r>
    <r>
      <rPr>
        <sz val="9"/>
        <color rgb="FFFF0000"/>
        <rFont val="Arial"/>
        <family val="2"/>
        <charset val="161"/>
      </rPr>
      <t xml:space="preserve"> ΣΑΤΑ π.ε.</t>
    </r>
    <r>
      <rPr>
        <sz val="9"/>
        <color indexed="8"/>
        <rFont val="Arial"/>
        <family val="2"/>
        <charset val="161"/>
      </rPr>
      <t xml:space="preserve">)  </t>
    </r>
  </si>
  <si>
    <r>
      <t>Αξιολόγηση σκοπιμότητας και βιωσιμότητας δράσης αντικατάστασης φωτιστικών σωμάτων οδικού φωτισμού (</t>
    </r>
    <r>
      <rPr>
        <sz val="9"/>
        <color rgb="FFFF0000"/>
        <rFont val="Arial"/>
        <family val="2"/>
        <charset val="161"/>
      </rPr>
      <t>ΣΑΤΑ π.ε. 100€, ΙΔΙΟΙ ΠΟΡΟΙ 24.700)</t>
    </r>
  </si>
  <si>
    <t>ΜΕΙΩΣΕΙΣ</t>
  </si>
  <si>
    <t>ΕΝΙΣΧΥΣΕΙΣ</t>
  </si>
  <si>
    <t>ΣΑΤΑ 2022</t>
  </si>
  <si>
    <t>ΔΙΑΜΟΡΦΩΣΗ ΧΩΡΩΝ ΦΟΡΝΕΖΗ</t>
  </si>
  <si>
    <t>ΠΙΛΛΑΡΣ</t>
  </si>
  <si>
    <t>ΑΣΦΑΛΤΟΣΤΡΩΣΕΙΣ 2019</t>
  </si>
  <si>
    <r>
      <t xml:space="preserve">Κατασκευή χωνευτηρίου στο δημοτικό κοιμητήριο </t>
    </r>
    <r>
      <rPr>
        <sz val="9"/>
        <color rgb="FFFF0000"/>
        <rFont val="Arial"/>
        <family val="2"/>
        <charset val="161"/>
      </rPr>
      <t>(ΣΑΤΑπ.ε. 100€, ΙΔΙΟΙ ΠΟΡΟΙ 74.300€)</t>
    </r>
  </si>
  <si>
    <t xml:space="preserve"> 6261.0012</t>
  </si>
  <si>
    <t xml:space="preserve"> 6262.0001</t>
  </si>
  <si>
    <t xml:space="preserve">Προμήθεια και εγκατάσταση συστημάτων πυρόσβεσης και λοπών υλικών πυρασφάλειας για τον παιδικό σταθμό Σωκράτους 131 </t>
  </si>
  <si>
    <t xml:space="preserve"> 7135.0019</t>
  </si>
  <si>
    <t>Προμήθεια εξοπλισμού για την αναβάθμιση του πάρκου Δαβάκη και εφαπτόμενων αυτής κοινόχρηστων χώρων του Δήμου Καλλιθέας (ΣΑΤΑ π.ε. 333.156,14, ΣΑΤΑ 2022 125.549,11)</t>
  </si>
  <si>
    <t>7323.0010</t>
  </si>
  <si>
    <t>6262.0007</t>
  </si>
  <si>
    <t xml:space="preserve"> 6262.0050</t>
  </si>
  <si>
    <t xml:space="preserve"> 7312.0011</t>
  </si>
  <si>
    <t>Αποκατάσταση του αρδευτικού δικτύου σε χώρους πρασίνου του Δήμου μας (ΣΑΤΑ 2022)</t>
  </si>
  <si>
    <t>Προμήθεια ηλεκτρονικών εξαρτημάτων για την επέκταση του κεντρικού δικτύου άρδευσης (ΣΑΤΑ 2022)</t>
  </si>
  <si>
    <t xml:space="preserve"> 6662.0013</t>
  </si>
  <si>
    <t xml:space="preserve">  6662.0007</t>
  </si>
  <si>
    <t>Προμήθεια ανταλλακτικών για όργανα παιδικών χαρών (ΣΑΤΑ 2022)</t>
  </si>
  <si>
    <r>
      <t xml:space="preserve">Συντήρηση σιντριβανιών του Δήμου Καλλιθέας </t>
    </r>
    <r>
      <rPr>
        <sz val="9"/>
        <color rgb="FFFF0000"/>
        <rFont val="Arial"/>
        <family val="2"/>
        <charset val="161"/>
      </rPr>
      <t>ΣΑΤΑ (ΠΛΗΡΩΘΗΚΕ  ΠΟΕ) (ΣΑΤΑ 2022 37.200€)</t>
    </r>
  </si>
  <si>
    <t>7333.0008</t>
  </si>
  <si>
    <t>7333.0009</t>
  </si>
  <si>
    <t>Συντήρηση δημοτικού φωτισμού οδών (ΣΑΤΑ)</t>
  </si>
  <si>
    <t>1η ΑΝΑΚΑΤΑΝΟΜΗ ΣΑΤΑ 2023</t>
  </si>
  <si>
    <t>Συντήρηση δημοτικών κτιρίων (ΣΑΤΑ 2020 72.090€, Ι.Π. 2022  2.310€)</t>
  </si>
  <si>
    <t>ΣΑΤΑ 2023</t>
  </si>
  <si>
    <t>1η ΑΝΑΚΑΤΑΝΟΜΗ           ../2023 ΑΠΟΦΑΣΗ ΔΣ</t>
  </si>
  <si>
    <r>
      <t>Προμήθεια συστήματος διαδικτυακής οικονομικής πληροφόρησης συναλλασσόμενων και εφαρμογή διασύνδεσης με ΔΙΑΣ για ηλεκτρονικές πληρωμές</t>
    </r>
    <r>
      <rPr>
        <sz val="9"/>
        <color rgb="FFFF0000"/>
        <rFont val="Arial"/>
        <family val="2"/>
        <charset val="161"/>
      </rPr>
      <t xml:space="preserve"> </t>
    </r>
  </si>
  <si>
    <t xml:space="preserve">Εργασίες για εγκατάσταση και παραμετροποίηση υποδομών Κεντρικού Υπολογιστικού Συστήματος </t>
  </si>
  <si>
    <t xml:space="preserve">Διαμόρφωση χώρου σε ΚΑΠΗ (Εσπερίδων &amp; Αριστογείτονος) </t>
  </si>
  <si>
    <t>Διαμόρφωση χώρων στο κτίρι επί της οδού Φορνέζη 2 (ΣΑΤΑ 2022 74.400)</t>
  </si>
  <si>
    <t>ΣΑΤΑ 16/09/2022</t>
  </si>
  <si>
    <t xml:space="preserve">Αντικατάσταση υδραυλικών βανών και τμημάτων αυτών στα αρδευτικά φρεάτια (πίλαρ) </t>
  </si>
  <si>
    <t>Κηποτεχνική συντήρηση σε πάρκα και πλατείες του Δήμου μας(ΣΑΤΑ 2022 15.350€ ΣΑΤΑ π.ε. 21.850€ )</t>
  </si>
  <si>
    <t xml:space="preserve">Διαμόρφωση χώρου λειτουργίας δομής αστέγων Ελ/ Βενιζέλου 363 (3.558 Ι.Π.) </t>
  </si>
  <si>
    <r>
      <t xml:space="preserve">Εγκατάσταση ανελκυστήρα στο 2ο Γυμνάσιο - Λύκειο </t>
    </r>
    <r>
      <rPr>
        <sz val="9"/>
        <color rgb="FFFF0000"/>
        <rFont val="Arial"/>
        <family val="2"/>
        <charset val="161"/>
      </rPr>
      <t>(ΣΑΤΑπ.ε.  1.000€)</t>
    </r>
  </si>
  <si>
    <t>Συντήρηση και επισκευή ανελκυστήρων ιδιόκτητων και μισθωμένων κτιρίων του Δήμου (ΣΑΤΑ 2021 10.307,57€, ΣΑΤΑ 2022 15.000€, ΣΑΤΑ π.ε. 3.613,63€)</t>
  </si>
  <si>
    <t xml:space="preserve">Μελέτη βιοκλιματικής - αστικής ανάπλασης ενοποίησης και διασύνδεσης του ΚΠΙΣΝ με το ανοικτό κέντρο εμπορίου του Δήμου Καλλιθέας (Πρ. σύμβαση με Ε.Ε.Τ.Α.Α) </t>
  </si>
  <si>
    <t>Προμήθεια και τοποθέτηση κουφωμάτων και στεγάστρων στο κτίριο επί της οδού Π. Τσαλδάρη 329 (Πληρωμή ΠΟΕ)</t>
  </si>
  <si>
    <t xml:space="preserve">Προμήθεια και εγκατάσταση συστημάτων ασφαλείας δημοτικών κτιρίων </t>
  </si>
  <si>
    <t xml:space="preserve">Κατασκευή δευτερευόντων αγωγών ακαθάρτων και εξωτερικών διακλαδώσεων 2014 </t>
  </si>
  <si>
    <t xml:space="preserve">Ασφαλτοστρώσεις οδών 2018 </t>
  </si>
  <si>
    <r>
      <t xml:space="preserve">Ασφαλτοστρώσεις 2019 ( </t>
    </r>
    <r>
      <rPr>
        <sz val="9"/>
        <color rgb="FFFF0000"/>
        <rFont val="Arial"/>
        <family val="2"/>
        <charset val="161"/>
      </rPr>
      <t>ΣΑΤΑ 2021 163.130,73€, ΣΑΤΑ 2022 316.866</t>
    </r>
    <r>
      <rPr>
        <sz val="9"/>
        <color indexed="8"/>
        <rFont val="Arial"/>
        <family val="2"/>
        <charset val="161"/>
      </rPr>
      <t xml:space="preserve">)  </t>
    </r>
  </si>
  <si>
    <t>6262.0052</t>
  </si>
  <si>
    <t>Καταπολέμηση του ρυγχοφόρου (RHYNCHOPHOROUS FERRUGINEUS) στα φοινικοειδή (ΣΑΤΑ)</t>
  </si>
  <si>
    <t>Συντήρηση δημοτικού φωτισμού πλατειών και παιδικών χαρών (ΣΑΤΑ 2022 74.400€)</t>
  </si>
  <si>
    <t>Ανακατασκευή του παλαιού δαπέδου ασφαλείας σε παιδικές χαρές του Δήμου (ΣΑΤΑ)</t>
  </si>
  <si>
    <t>ΑΠΟΡΡΟΦΗΣΗ ΕΩΣ 31-12-2022</t>
  </si>
  <si>
    <t>Προμήθεια οργάνων και δαπέδου ασφαλείας για τη νέα παιδκή χαρά στις οδούς Υψηλάντου και Ελπίδος στο Δήμο Καλλιθέας (ΣΑΤΑ)</t>
  </si>
  <si>
    <t>Διαμόρφωση χώρου και προμήθεια οργάνων για την κατασκευή νέας παιδικής χαράς επί των οδών Πλάτωνος και Υψηλάντου.(ΣΑΤΑ)</t>
  </si>
  <si>
    <t>7321.0001</t>
  </si>
  <si>
    <t>Κατασκευή κτιρίου πολιτιστικού κέντρου στο Ο.Τ. 124</t>
  </si>
  <si>
    <t>7134.0030</t>
  </si>
  <si>
    <t>Νέα διαδικτυακή πύλη του Δήμου Καλλιθέας</t>
  </si>
  <si>
    <t xml:space="preserve"> 7323.0012</t>
  </si>
  <si>
    <t>Παρεμβάσεις αναβάθμισης δημόσιου χώρου για τη δημιουργία του ανοικτού κέντρου εμπορίου Δήμου Καλλιθέας</t>
  </si>
  <si>
    <r>
      <t>Ανακατασκευή οδικού δικτύου πέριξ Κ.Π.Ι.Σ.Ν (</t>
    </r>
    <r>
      <rPr>
        <sz val="9"/>
        <color rgb="FFFF0000"/>
        <rFont val="Arial"/>
        <family val="2"/>
        <charset val="161"/>
      </rPr>
      <t>ΣΑΤΑ π.ε. 170.384€, ΦΙΛΟΔΗΜΟΣ ΙΙ   287.086€</t>
    </r>
    <r>
      <rPr>
        <sz val="9"/>
        <color indexed="8"/>
        <rFont val="Arial"/>
        <family val="2"/>
        <charset val="161"/>
      </rPr>
      <t xml:space="preserve">)  </t>
    </r>
  </si>
  <si>
    <r>
      <t>Προμήθεια κ εγκατάσταση κλιματιστικών μηχανημάτων για τις ανάγκες των κτηρίων του Δήμου  (</t>
    </r>
    <r>
      <rPr>
        <sz val="9"/>
        <color rgb="FFFF0000"/>
        <rFont val="Arial"/>
        <family val="2"/>
        <charset val="161"/>
      </rPr>
      <t>ΣΑΤΑ 2021 15.450,51€, ΣΑΤΑ 2022 38.400€+13.009,56 ΣΑΤΑ )</t>
    </r>
  </si>
  <si>
    <t>ΣΑΤΑ 31-12-2022</t>
  </si>
  <si>
    <t xml:space="preserve"> 7135.0024</t>
  </si>
  <si>
    <t>6262.0053</t>
  </si>
  <si>
    <t>Αντικατάσταση και συντήρηση πίλαρσ οδικού φωτισμού(ΣΑΤΑ 2022 10.005€ Ι.Π. 64.395€)</t>
  </si>
  <si>
    <r>
      <t xml:space="preserve">Διαμόρφωση κτιρίου οδού Δαβάκη 14 </t>
    </r>
    <r>
      <rPr>
        <sz val="9"/>
        <color rgb="FFFF0000"/>
        <rFont val="Arial"/>
        <family val="2"/>
        <charset val="161"/>
      </rPr>
      <t xml:space="preserve">ΣΑΤΑ 2022 15.500€ ΣΑΤΑ π.ε. 126,99€, 3.860€ Ι.Π.) </t>
    </r>
  </si>
  <si>
    <t>ΠΛΗΡΩΘΗΚΑΝ ΑΠΌ 16/09/2022</t>
  </si>
  <si>
    <t>ΣΑΤΑ 31-12-2021</t>
  </si>
  <si>
    <t>ΑΘΡΟΙΣΜΑ</t>
  </si>
  <si>
    <t>2η ΑΝΑΚΑΤΑΝΟΜΗ ΣΑΤΑ 2023</t>
  </si>
  <si>
    <t>1η ΑΝΑΚΑΤΑΝΟΜΗ           21/2023 ΑΠΟΦΑΣΗ ΔΣ</t>
  </si>
  <si>
    <t>2η ΑΝΑΚΑΤΑΝΟΜΗ ΣΑΤΑ …/2023 ΑΠΟΦΑΣΗ ΔΣ</t>
  </si>
  <si>
    <t>6261.0013</t>
  </si>
  <si>
    <t>Συντήρηση δημοτικών κτιρίων (ΣΑΤΑ 2020 72.090€, ΣΑΤΑ 2023  2.310€)</t>
  </si>
  <si>
    <t>΄7413.0019</t>
  </si>
  <si>
    <t>Αξιολόγηση σκοπιμότητας και βιωσιμότητας δράσης αντικατάστασης φωτιστικών σωμάτων οδικού φωτισμού (ΣΑΤΑ π.ε. 100€, ΣΑΤΑ 2023 24.700€)</t>
  </si>
  <si>
    <t>΄6262.0021</t>
  </si>
  <si>
    <t>΄7413.0002</t>
  </si>
  <si>
    <t>Μελέτη πυροπροστασίας δημοτικού θεάτρου (ΣΑΤΑ 2023 10.000€)</t>
  </si>
  <si>
    <t>Συντήρηση δικτύου αγωγών ομβρίων υδάτων 2023 (ΣΑΤΑ 2023 74.400€)</t>
  </si>
  <si>
    <t>΄7135.0038</t>
  </si>
  <si>
    <t>Προμήθεια και εγκατάσταση ηλεκτρονικού και φωτιστικού εξοπλισμού για το Δημοτικό θέατρο (ΣΑΤΑ 2023 37.200€)</t>
  </si>
  <si>
    <t>΄7135.0010</t>
  </si>
  <si>
    <t>΄7135.0039</t>
  </si>
  <si>
    <t>Προμήθεια και τοποθέτηση μέσων πυροπροστασίας δομής αστέγων (ΣΑΤΑ 2023 12.000€)</t>
  </si>
  <si>
    <t>΄7312.0001</t>
  </si>
  <si>
    <t>Αποκατάσταση υπόγειου αρδευτικού δικτύου σε χώρους πρασίνου του Δήμου μας (ΣΑΤΑ 2023 24.200€, Ι.Π. 13.200€)</t>
  </si>
  <si>
    <t>΄6699.0033</t>
  </si>
  <si>
    <t>Προμήθεια ανταλλακτικών οργάνων γυμναστικής (ΣΑΤΑ 2023, 10.000€)</t>
  </si>
  <si>
    <t>Καταπολέμηση επιβλαβών εντόμων στα φοινικοειδή και στα πεύκα του Δήμου μας (ΣΑΤΑ 37.200€)</t>
  </si>
  <si>
    <t>΄6662.0020</t>
  </si>
  <si>
    <t>Προμήθεια ηλεκτρονικών εξαρτημάτων για την επέκταση του κεντρικού δικτύου άρδευσης (ΣΑΤΑ 2023 30.000€)</t>
  </si>
  <si>
    <t>7135.0015</t>
  </si>
  <si>
    <t>΄Προμήθεια παγκακιών κοινόχρηστων χώρων (ΣΑΤΑ 2023 15.000€)</t>
  </si>
  <si>
    <t>΄7131.0007</t>
  </si>
  <si>
    <t>Προμήθεια μηχανημάτων (ΣΑΤΑ 2023 25.000€)</t>
  </si>
  <si>
    <t>΄6662.0021</t>
  </si>
  <si>
    <t>Προμήθεια ανταλλακτικών για όργανα παιδικών χαρών (ΣΑΤΑ 2023 50.000€)</t>
  </si>
  <si>
    <t>Προμήθεια και τοποθέτηση στάσεων δημοτικής συγκοινωνίας (ΣΑΤΑ 2023 10.000€)</t>
  </si>
  <si>
    <t>΄7336.0016</t>
  </si>
  <si>
    <t xml:space="preserve">Προμήθεια και εγκατάσταση ολοκληρωμένου συστήματος διαχείρισης δημοτικού κοιμητηρίου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</si>
</sst>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5"/>
      <color rgb="FFC00000"/>
      <name val="Arial"/>
      <family val="2"/>
      <charset val="161"/>
    </font>
    <font>
      <b/>
      <sz val="15"/>
      <color rgb="FFC00000"/>
      <name val="MS Sans Serif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5"/>
      <color indexed="16"/>
      <name val="Arial"/>
      <family val="2"/>
      <charset val="161"/>
    </font>
    <font>
      <sz val="15"/>
      <color indexed="8"/>
      <name val="MS Sans Serif"/>
      <charset val="161"/>
    </font>
    <font>
      <sz val="15"/>
      <color rgb="FFC00000"/>
      <name val="MS Sans Serif"/>
      <charset val="161"/>
    </font>
    <font>
      <b/>
      <sz val="15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15"/>
      <name val="Arial"/>
      <family val="2"/>
      <charset val="161"/>
    </font>
    <font>
      <b/>
      <sz val="14"/>
      <name val="Arial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5" tint="-0.249977111117893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9"/>
      <color rgb="FF7030A0"/>
      <name val="Arial"/>
      <family val="2"/>
      <charset val="161"/>
    </font>
    <font>
      <b/>
      <sz val="15"/>
      <color rgb="FF7030A0"/>
      <name val="MS Sans Serif"/>
      <charset val="161"/>
    </font>
    <font>
      <sz val="11"/>
      <color rgb="FFFF0000"/>
      <name val="Calibri"/>
      <family val="2"/>
      <charset val="161"/>
      <scheme val="minor"/>
    </font>
    <font>
      <sz val="14"/>
      <name val="Arial"/>
      <family val="2"/>
      <charset val="161"/>
    </font>
    <font>
      <sz val="11"/>
      <color theme="8"/>
      <name val="Calibri"/>
      <family val="2"/>
      <charset val="161"/>
      <scheme val="minor"/>
    </font>
    <font>
      <sz val="11"/>
      <color theme="7" tint="-0.499984740745262"/>
      <name val="Calibri"/>
      <family val="2"/>
      <charset val="161"/>
      <scheme val="minor"/>
    </font>
    <font>
      <sz val="10"/>
      <color rgb="FFFF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5">
    <xf numFmtId="0" fontId="0" fillId="0" borderId="0" xfId="0"/>
    <xf numFmtId="4" fontId="16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0" fontId="4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 applyProtection="1"/>
    <xf numFmtId="0" fontId="2" fillId="2" borderId="1" xfId="0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 applyProtection="1"/>
    <xf numFmtId="0" fontId="8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4" fontId="15" fillId="2" borderId="1" xfId="0" applyNumberFormat="1" applyFont="1" applyFill="1" applyBorder="1" applyAlignment="1" applyProtection="1">
      <alignment wrapText="1"/>
    </xf>
    <xf numFmtId="0" fontId="15" fillId="2" borderId="1" xfId="0" applyNumberFormat="1" applyFon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wrapText="1"/>
    </xf>
    <xf numFmtId="4" fontId="0" fillId="2" borderId="0" xfId="0" applyNumberFormat="1" applyFill="1" applyBorder="1" applyAlignment="1" applyProtection="1"/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quotePrefix="1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right"/>
    </xf>
    <xf numFmtId="3" fontId="2" fillId="2" borderId="1" xfId="0" quotePrefix="1" applyNumberFormat="1" applyFont="1" applyFill="1" applyBorder="1" applyAlignment="1">
      <alignment horizontal="left" vertical="center"/>
    </xf>
    <xf numFmtId="4" fontId="20" fillId="2" borderId="1" xfId="0" applyNumberFormat="1" applyFont="1" applyFill="1" applyBorder="1" applyAlignment="1" applyProtection="1"/>
    <xf numFmtId="0" fontId="2" fillId="2" borderId="1" xfId="0" quotePrefix="1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 applyProtection="1"/>
    <xf numFmtId="4" fontId="21" fillId="2" borderId="1" xfId="0" applyNumberFormat="1" applyFont="1" applyFill="1" applyBorder="1" applyAlignment="1" applyProtection="1"/>
    <xf numFmtId="4" fontId="10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right"/>
    </xf>
    <xf numFmtId="0" fontId="2" fillId="2" borderId="0" xfId="0" quotePrefix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 applyProtection="1"/>
    <xf numFmtId="4" fontId="0" fillId="2" borderId="3" xfId="0" applyNumberFormat="1" applyFill="1" applyBorder="1" applyAlignment="1" applyProtection="1"/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wrapText="1"/>
    </xf>
    <xf numFmtId="4" fontId="16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/>
    <xf numFmtId="4" fontId="16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4" fontId="23" fillId="2" borderId="1" xfId="0" applyNumberFormat="1" applyFont="1" applyFill="1" applyBorder="1" applyAlignment="1" applyProtection="1"/>
    <xf numFmtId="4" fontId="16" fillId="2" borderId="1" xfId="0" applyNumberFormat="1" applyFont="1" applyFill="1" applyBorder="1"/>
    <xf numFmtId="4" fontId="24" fillId="2" borderId="1" xfId="0" applyNumberFormat="1" applyFont="1" applyFill="1" applyBorder="1"/>
    <xf numFmtId="4" fontId="9" fillId="2" borderId="1" xfId="0" applyNumberFormat="1" applyFont="1" applyFill="1" applyBorder="1"/>
    <xf numFmtId="4" fontId="25" fillId="2" borderId="1" xfId="0" applyNumberFormat="1" applyFont="1" applyFill="1" applyBorder="1" applyAlignment="1" applyProtection="1"/>
    <xf numFmtId="4" fontId="13" fillId="2" borderId="1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/>
    <xf numFmtId="0" fontId="14" fillId="2" borderId="1" xfId="0" applyNumberFormat="1" applyFont="1" applyFill="1" applyBorder="1" applyAlignment="1" applyProtection="1">
      <alignment horizontal="right"/>
    </xf>
    <xf numFmtId="0" fontId="14" fillId="2" borderId="1" xfId="0" applyNumberFormat="1" applyFont="1" applyFill="1" applyBorder="1" applyAlignment="1" applyProtection="1">
      <alignment horizontal="left"/>
    </xf>
    <xf numFmtId="0" fontId="14" fillId="2" borderId="1" xfId="0" applyNumberFormat="1" applyFont="1" applyFill="1" applyBorder="1" applyAlignment="1" applyProtection="1">
      <alignment wrapText="1"/>
    </xf>
    <xf numFmtId="4" fontId="18" fillId="2" borderId="1" xfId="0" applyNumberFormat="1" applyFont="1" applyFill="1" applyBorder="1" applyAlignment="1" applyProtection="1"/>
    <xf numFmtId="4" fontId="19" fillId="2" borderId="1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right"/>
    </xf>
    <xf numFmtId="0" fontId="14" fillId="2" borderId="0" xfId="0" applyNumberFormat="1" applyFont="1" applyFill="1" applyBorder="1" applyAlignment="1" applyProtection="1">
      <alignment horizontal="left"/>
    </xf>
    <xf numFmtId="4" fontId="19" fillId="2" borderId="0" xfId="0" applyNumberFormat="1" applyFont="1" applyFill="1" applyBorder="1" applyAlignment="1" applyProtection="1"/>
    <xf numFmtId="4" fontId="18" fillId="2" borderId="0" xfId="0" applyNumberFormat="1" applyFont="1" applyFill="1" applyBorder="1" applyAlignment="1" applyProtection="1"/>
    <xf numFmtId="4" fontId="27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4" fontId="15" fillId="2" borderId="1" xfId="0" applyNumberFormat="1" applyFont="1" applyFill="1" applyBorder="1"/>
    <xf numFmtId="4" fontId="0" fillId="2" borderId="0" xfId="0" applyNumberFormat="1" applyFill="1"/>
    <xf numFmtId="4" fontId="0" fillId="2" borderId="0" xfId="0" applyNumberFormat="1" applyFont="1" applyFill="1" applyAlignment="1">
      <alignment horizontal="center"/>
    </xf>
    <xf numFmtId="0" fontId="0" fillId="2" borderId="0" xfId="0" applyFill="1" applyBorder="1"/>
    <xf numFmtId="4" fontId="15" fillId="2" borderId="0" xfId="0" applyNumberFormat="1" applyFont="1" applyFill="1"/>
    <xf numFmtId="0" fontId="4" fillId="3" borderId="1" xfId="0" applyNumberFormat="1" applyFont="1" applyFill="1" applyBorder="1" applyAlignment="1" applyProtection="1">
      <alignment horizontal="right"/>
    </xf>
    <xf numFmtId="4" fontId="6" fillId="4" borderId="1" xfId="0" applyNumberFormat="1" applyFont="1" applyFill="1" applyBorder="1" applyAlignment="1" applyProtection="1"/>
    <xf numFmtId="4" fontId="0" fillId="4" borderId="1" xfId="0" applyNumberFormat="1" applyFill="1" applyBorder="1" applyAlignment="1" applyProtection="1"/>
    <xf numFmtId="4" fontId="0" fillId="4" borderId="1" xfId="0" applyNumberFormat="1" applyFont="1" applyFill="1" applyBorder="1" applyAlignment="1" applyProtection="1"/>
    <xf numFmtId="4" fontId="8" fillId="4" borderId="1" xfId="0" applyNumberFormat="1" applyFont="1" applyFill="1" applyBorder="1"/>
    <xf numFmtId="4" fontId="12" fillId="4" borderId="1" xfId="0" applyNumberFormat="1" applyFont="1" applyFill="1" applyBorder="1" applyAlignment="1" applyProtection="1"/>
    <xf numFmtId="4" fontId="13" fillId="4" borderId="1" xfId="0" applyNumberFormat="1" applyFont="1" applyFill="1" applyBorder="1" applyAlignment="1" applyProtection="1"/>
    <xf numFmtId="4" fontId="20" fillId="4" borderId="1" xfId="0" applyNumberFormat="1" applyFont="1" applyFill="1" applyBorder="1" applyAlignment="1" applyProtection="1"/>
    <xf numFmtId="4" fontId="22" fillId="4" borderId="1" xfId="0" applyNumberFormat="1" applyFont="1" applyFill="1" applyBorder="1" applyAlignment="1" applyProtection="1"/>
    <xf numFmtId="4" fontId="10" fillId="4" borderId="1" xfId="0" applyNumberFormat="1" applyFont="1" applyFill="1" applyBorder="1" applyAlignment="1" applyProtection="1"/>
    <xf numFmtId="4" fontId="21" fillId="4" borderId="1" xfId="0" applyNumberFormat="1" applyFont="1" applyFill="1" applyBorder="1" applyAlignment="1" applyProtection="1"/>
    <xf numFmtId="4" fontId="23" fillId="4" borderId="1" xfId="0" applyNumberFormat="1" applyFont="1" applyFill="1" applyBorder="1" applyAlignment="1" applyProtection="1"/>
    <xf numFmtId="4" fontId="17" fillId="4" borderId="1" xfId="0" applyNumberFormat="1" applyFont="1" applyFill="1" applyBorder="1"/>
    <xf numFmtId="4" fontId="25" fillId="4" borderId="1" xfId="0" applyNumberFormat="1" applyFont="1" applyFill="1" applyBorder="1" applyAlignment="1" applyProtection="1"/>
    <xf numFmtId="4" fontId="19" fillId="4" borderId="1" xfId="0" applyNumberFormat="1" applyFont="1" applyFill="1" applyBorder="1" applyAlignment="1" applyProtection="1"/>
    <xf numFmtId="49" fontId="4" fillId="2" borderId="1" xfId="0" applyNumberFormat="1" applyFont="1" applyFill="1" applyBorder="1" applyAlignment="1">
      <alignment horizontal="right"/>
    </xf>
    <xf numFmtId="49" fontId="4" fillId="2" borderId="1" xfId="0" quotePrefix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wrapText="1"/>
    </xf>
    <xf numFmtId="0" fontId="4" fillId="3" borderId="4" xfId="0" applyNumberFormat="1" applyFont="1" applyFill="1" applyBorder="1" applyAlignment="1" applyProtection="1">
      <alignment horizontal="right"/>
    </xf>
    <xf numFmtId="3" fontId="2" fillId="2" borderId="4" xfId="0" quotePrefix="1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/>
    <xf numFmtId="4" fontId="23" fillId="2" borderId="4" xfId="0" applyNumberFormat="1" applyFont="1" applyFill="1" applyBorder="1" applyAlignment="1" applyProtection="1"/>
    <xf numFmtId="4" fontId="23" fillId="4" borderId="4" xfId="0" applyNumberFormat="1" applyFont="1" applyFill="1" applyBorder="1" applyAlignment="1" applyProtection="1"/>
    <xf numFmtId="4" fontId="28" fillId="2" borderId="1" xfId="0" applyNumberFormat="1" applyFont="1" applyFill="1" applyBorder="1" applyAlignment="1" applyProtection="1"/>
    <xf numFmtId="0" fontId="8" fillId="2" borderId="0" xfId="0" applyNumberFormat="1" applyFont="1" applyFill="1" applyBorder="1"/>
    <xf numFmtId="4" fontId="29" fillId="2" borderId="1" xfId="0" applyNumberFormat="1" applyFont="1" applyFill="1" applyBorder="1" applyAlignment="1" applyProtection="1"/>
    <xf numFmtId="4" fontId="26" fillId="2" borderId="1" xfId="0" applyNumberFormat="1" applyFont="1" applyFill="1" applyBorder="1" applyAlignment="1" applyProtection="1"/>
    <xf numFmtId="4" fontId="30" fillId="2" borderId="1" xfId="0" applyNumberFormat="1" applyFont="1" applyFill="1" applyBorder="1" applyAlignment="1" applyProtection="1"/>
    <xf numFmtId="4" fontId="14" fillId="2" borderId="0" xfId="0" applyNumberFormat="1" applyFont="1" applyFill="1" applyBorder="1" applyAlignment="1" applyProtection="1"/>
    <xf numFmtId="0" fontId="15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4" fontId="0" fillId="2" borderId="1" xfId="0" applyNumberFormat="1" applyFont="1" applyFill="1" applyBorder="1"/>
    <xf numFmtId="0" fontId="0" fillId="2" borderId="0" xfId="0" applyNumberForma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left"/>
    </xf>
    <xf numFmtId="0" fontId="8" fillId="2" borderId="5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 applyProtection="1">
      <alignment horizontal="right"/>
    </xf>
    <xf numFmtId="4" fontId="0" fillId="5" borderId="1" xfId="0" applyNumberFormat="1" applyFill="1" applyBorder="1" applyAlignment="1" applyProtection="1"/>
    <xf numFmtId="0" fontId="2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2" zoomScale="80" zoomScaleNormal="80" workbookViewId="0">
      <pane ySplit="2" topLeftCell="A37" activePane="bottomLeft" state="frozen"/>
      <selection activeCell="A2" sqref="A2"/>
      <selection pane="bottomLeft" activeCell="G63" sqref="G63"/>
    </sheetView>
  </sheetViews>
  <sheetFormatPr defaultColWidth="9.140625" defaultRowHeight="15" x14ac:dyDescent="0.25"/>
  <cols>
    <col min="1" max="1" width="5" style="65" customWidth="1"/>
    <col min="2" max="2" width="11.85546875" style="66" customWidth="1"/>
    <col min="3" max="3" width="56.140625" style="65" customWidth="1"/>
    <col min="4" max="4" width="18.28515625" style="65" customWidth="1"/>
    <col min="5" max="5" width="15.85546875" style="68" customWidth="1"/>
    <col min="6" max="6" width="15" style="68" customWidth="1"/>
    <col min="7" max="7" width="15.85546875" style="68" customWidth="1"/>
    <col min="8" max="8" width="15.85546875" style="68" hidden="1" customWidth="1"/>
    <col min="9" max="9" width="13.85546875" style="68" customWidth="1"/>
    <col min="10" max="10" width="18.5703125" style="65" customWidth="1"/>
    <col min="11" max="11" width="24.5703125" style="65" customWidth="1"/>
    <col min="12" max="16384" width="9.140625" style="65"/>
  </cols>
  <sheetData>
    <row r="1" spans="1:10" s="14" customFormat="1" ht="32.25" hidden="1" customHeight="1" x14ac:dyDescent="0.25">
      <c r="A1" s="113" t="s">
        <v>0</v>
      </c>
      <c r="B1" s="113"/>
      <c r="C1" s="9" t="s">
        <v>1</v>
      </c>
      <c r="D1" s="10" t="s">
        <v>42</v>
      </c>
      <c r="E1" s="11"/>
      <c r="F1" s="12"/>
      <c r="G1" s="12"/>
      <c r="H1" s="12"/>
      <c r="I1" s="12"/>
      <c r="J1" s="13" t="s">
        <v>44</v>
      </c>
    </row>
    <row r="2" spans="1:10" s="2" customFormat="1" ht="20.25" customHeight="1" x14ac:dyDescent="0.25">
      <c r="A2" s="114" t="s">
        <v>77</v>
      </c>
      <c r="B2" s="114"/>
      <c r="C2" s="114"/>
      <c r="D2" s="114"/>
      <c r="E2" s="15"/>
      <c r="F2" s="15"/>
      <c r="G2" s="15"/>
      <c r="H2" s="15"/>
      <c r="I2" s="15"/>
    </row>
    <row r="3" spans="1:10" s="14" customFormat="1" ht="46.5" customHeight="1" x14ac:dyDescent="0.25">
      <c r="A3" s="113" t="s">
        <v>0</v>
      </c>
      <c r="B3" s="113"/>
      <c r="C3" s="9" t="s">
        <v>1</v>
      </c>
      <c r="D3" s="10" t="s">
        <v>85</v>
      </c>
      <c r="E3" s="16" t="s">
        <v>117</v>
      </c>
      <c r="F3" s="16" t="s">
        <v>52</v>
      </c>
      <c r="G3" s="16" t="s">
        <v>53</v>
      </c>
      <c r="H3" s="16" t="s">
        <v>54</v>
      </c>
      <c r="I3" s="16" t="s">
        <v>79</v>
      </c>
      <c r="J3" s="13" t="s">
        <v>80</v>
      </c>
    </row>
    <row r="4" spans="1:10" s="23" customFormat="1" ht="19.5" x14ac:dyDescent="0.3">
      <c r="A4" s="17" t="s">
        <v>2</v>
      </c>
      <c r="B4" s="18"/>
      <c r="C4" s="19" t="s">
        <v>3</v>
      </c>
      <c r="D4" s="20"/>
      <c r="E4" s="21"/>
      <c r="F4" s="21"/>
      <c r="G4" s="21"/>
      <c r="H4" s="21"/>
      <c r="I4" s="21"/>
      <c r="J4" s="22"/>
    </row>
    <row r="5" spans="1:10" s="23" customFormat="1" ht="39" x14ac:dyDescent="0.3">
      <c r="A5" s="24">
        <v>10</v>
      </c>
      <c r="B5" s="18"/>
      <c r="C5" s="19" t="s">
        <v>4</v>
      </c>
      <c r="D5" s="20"/>
      <c r="E5" s="21"/>
      <c r="F5" s="21"/>
      <c r="G5" s="21"/>
      <c r="H5" s="21"/>
      <c r="I5" s="73"/>
      <c r="J5" s="1"/>
    </row>
    <row r="6" spans="1:10" s="2" customFormat="1" ht="24" x14ac:dyDescent="0.25">
      <c r="A6" s="3">
        <v>10</v>
      </c>
      <c r="B6" s="25" t="s">
        <v>59</v>
      </c>
      <c r="C6" s="4" t="s">
        <v>78</v>
      </c>
      <c r="D6" s="1">
        <v>72090</v>
      </c>
      <c r="E6" s="5"/>
      <c r="F6" s="5"/>
      <c r="G6" s="26"/>
      <c r="H6" s="26"/>
      <c r="I6" s="79"/>
      <c r="J6" s="1">
        <f>D6-E6-F6+G6</f>
        <v>72090</v>
      </c>
    </row>
    <row r="7" spans="1:10" s="2" customFormat="1" ht="24" x14ac:dyDescent="0.25">
      <c r="A7" s="3">
        <v>10</v>
      </c>
      <c r="B7" s="27" t="s">
        <v>9</v>
      </c>
      <c r="C7" s="4" t="s">
        <v>82</v>
      </c>
      <c r="D7" s="1">
        <v>7927.94</v>
      </c>
      <c r="E7" s="5"/>
      <c r="F7" s="5">
        <f>D7</f>
        <v>7927.94</v>
      </c>
      <c r="G7" s="5"/>
      <c r="H7" s="5"/>
      <c r="I7" s="74"/>
      <c r="J7" s="1">
        <f t="shared" ref="J7:J57" si="0">D7-E7-F7+G7</f>
        <v>0</v>
      </c>
    </row>
    <row r="8" spans="1:10" s="2" customFormat="1" x14ac:dyDescent="0.25">
      <c r="A8" s="3">
        <v>10</v>
      </c>
      <c r="B8" s="27" t="s">
        <v>106</v>
      </c>
      <c r="C8" s="4" t="s">
        <v>107</v>
      </c>
      <c r="D8" s="100">
        <v>11600</v>
      </c>
      <c r="E8" s="99">
        <v>11594</v>
      </c>
      <c r="F8" s="5">
        <v>6</v>
      </c>
      <c r="G8" s="5"/>
      <c r="H8" s="5"/>
      <c r="I8" s="74"/>
      <c r="J8" s="1"/>
    </row>
    <row r="9" spans="1:10" s="2" customFormat="1" x14ac:dyDescent="0.25">
      <c r="A9" s="3">
        <v>10</v>
      </c>
      <c r="B9" s="27" t="s">
        <v>41</v>
      </c>
      <c r="C9" s="4" t="s">
        <v>40</v>
      </c>
      <c r="D9" s="1">
        <v>8420</v>
      </c>
      <c r="E9" s="5">
        <f>D9</f>
        <v>8420</v>
      </c>
      <c r="F9" s="5"/>
      <c r="G9" s="28"/>
      <c r="H9" s="28"/>
      <c r="I9" s="80"/>
      <c r="J9" s="1">
        <f t="shared" si="0"/>
        <v>0</v>
      </c>
    </row>
    <row r="10" spans="1:10" s="2" customFormat="1" ht="36" x14ac:dyDescent="0.25">
      <c r="A10" s="3">
        <v>10</v>
      </c>
      <c r="B10" s="25" t="s">
        <v>45</v>
      </c>
      <c r="C10" s="4" t="s">
        <v>81</v>
      </c>
      <c r="D10" s="1">
        <v>18538</v>
      </c>
      <c r="E10" s="5">
        <f>D10</f>
        <v>18538</v>
      </c>
      <c r="F10" s="5"/>
      <c r="G10" s="5"/>
      <c r="H10" s="5"/>
      <c r="I10" s="74"/>
      <c r="J10" s="1">
        <f t="shared" si="0"/>
        <v>0</v>
      </c>
    </row>
    <row r="11" spans="1:10" s="2" customFormat="1" ht="24" x14ac:dyDescent="0.25">
      <c r="A11" s="3">
        <v>10</v>
      </c>
      <c r="B11" s="25" t="s">
        <v>37</v>
      </c>
      <c r="C11" s="4" t="s">
        <v>84</v>
      </c>
      <c r="D11" s="1">
        <v>112800</v>
      </c>
      <c r="E11" s="5"/>
      <c r="F11" s="98">
        <f>112800-74400</f>
        <v>38400</v>
      </c>
      <c r="G11" s="5"/>
      <c r="H11" s="5"/>
      <c r="I11" s="74"/>
      <c r="J11" s="1">
        <f t="shared" si="0"/>
        <v>74400</v>
      </c>
    </row>
    <row r="12" spans="1:10" s="23" customFormat="1" ht="47.25" customHeight="1" x14ac:dyDescent="0.3">
      <c r="A12" s="24">
        <v>15</v>
      </c>
      <c r="B12" s="18"/>
      <c r="C12" s="19" t="s">
        <v>8</v>
      </c>
      <c r="D12" s="20"/>
      <c r="E12" s="21"/>
      <c r="F12" s="21"/>
      <c r="G12" s="21"/>
      <c r="H12" s="21"/>
      <c r="I12" s="73"/>
      <c r="J12" s="1"/>
    </row>
    <row r="13" spans="1:10" s="2" customFormat="1" ht="36" x14ac:dyDescent="0.25">
      <c r="A13" s="3">
        <v>15</v>
      </c>
      <c r="B13" s="27" t="s">
        <v>7</v>
      </c>
      <c r="C13" s="4" t="s">
        <v>39</v>
      </c>
      <c r="D13" s="1">
        <v>15500</v>
      </c>
      <c r="E13" s="5"/>
      <c r="F13" s="5"/>
      <c r="G13" s="5"/>
      <c r="H13" s="5"/>
      <c r="I13" s="74"/>
      <c r="J13" s="1">
        <f t="shared" si="0"/>
        <v>15500</v>
      </c>
    </row>
    <row r="14" spans="1:10" s="2" customFormat="1" ht="42.75" customHeight="1" x14ac:dyDescent="0.25">
      <c r="A14" s="3">
        <v>15</v>
      </c>
      <c r="B14" s="25" t="s">
        <v>49</v>
      </c>
      <c r="C14" s="4" t="s">
        <v>61</v>
      </c>
      <c r="D14" s="1">
        <v>30000</v>
      </c>
      <c r="E14" s="5"/>
      <c r="F14" s="5"/>
      <c r="G14" s="5">
        <v>7200</v>
      </c>
      <c r="H14" s="5"/>
      <c r="I14" s="74"/>
      <c r="J14" s="1">
        <f t="shared" si="0"/>
        <v>37200</v>
      </c>
    </row>
    <row r="15" spans="1:10" s="2" customFormat="1" ht="42.75" customHeight="1" x14ac:dyDescent="0.25">
      <c r="A15" s="3">
        <v>15</v>
      </c>
      <c r="B15" s="25" t="s">
        <v>104</v>
      </c>
      <c r="C15" s="4" t="s">
        <v>105</v>
      </c>
      <c r="D15" s="1">
        <v>0</v>
      </c>
      <c r="E15" s="5"/>
      <c r="F15" s="5"/>
      <c r="G15" s="5"/>
      <c r="H15" s="5"/>
      <c r="I15" s="74">
        <v>355073</v>
      </c>
      <c r="J15" s="1">
        <f>I15</f>
        <v>355073</v>
      </c>
    </row>
    <row r="16" spans="1:10" s="2" customFormat="1" ht="24" x14ac:dyDescent="0.25">
      <c r="A16" s="3">
        <v>15</v>
      </c>
      <c r="B16" s="6" t="s">
        <v>11</v>
      </c>
      <c r="C16" s="4" t="s">
        <v>12</v>
      </c>
      <c r="D16" s="1">
        <v>711.05</v>
      </c>
      <c r="E16" s="5"/>
      <c r="F16" s="5"/>
      <c r="G16" s="5"/>
      <c r="H16" s="5"/>
      <c r="I16" s="74"/>
      <c r="J16" s="1">
        <f t="shared" si="0"/>
        <v>711.05</v>
      </c>
    </row>
    <row r="17" spans="1:11" s="2" customFormat="1" x14ac:dyDescent="0.25">
      <c r="A17" s="3">
        <v>15</v>
      </c>
      <c r="B17" s="6" t="s">
        <v>13</v>
      </c>
      <c r="C17" s="4" t="s">
        <v>14</v>
      </c>
      <c r="D17" s="1">
        <v>11924.1</v>
      </c>
      <c r="E17" s="5"/>
      <c r="F17" s="5"/>
      <c r="G17" s="5"/>
      <c r="H17" s="5"/>
      <c r="I17" s="74"/>
      <c r="J17" s="1">
        <f t="shared" si="0"/>
        <v>11924.1</v>
      </c>
    </row>
    <row r="18" spans="1:11" s="2" customFormat="1" x14ac:dyDescent="0.25">
      <c r="A18" s="3">
        <v>15</v>
      </c>
      <c r="B18" s="6" t="s">
        <v>15</v>
      </c>
      <c r="C18" s="4" t="s">
        <v>83</v>
      </c>
      <c r="D18" s="1">
        <v>320</v>
      </c>
      <c r="E18" s="5">
        <v>310</v>
      </c>
      <c r="F18" s="5">
        <v>10</v>
      </c>
      <c r="G18" s="5"/>
      <c r="H18" s="5"/>
      <c r="I18" s="74"/>
      <c r="J18" s="1">
        <f t="shared" si="0"/>
        <v>0</v>
      </c>
    </row>
    <row r="19" spans="1:11" s="2" customFormat="1" x14ac:dyDescent="0.25">
      <c r="A19" s="3">
        <v>15</v>
      </c>
      <c r="B19" s="6" t="s">
        <v>16</v>
      </c>
      <c r="C19" s="4" t="s">
        <v>50</v>
      </c>
      <c r="D19" s="30">
        <v>83420.59</v>
      </c>
      <c r="E19" s="5">
        <v>14945.47</v>
      </c>
      <c r="F19" s="5"/>
      <c r="G19" s="5"/>
      <c r="H19" s="5"/>
      <c r="I19" s="74"/>
      <c r="J19" s="1">
        <f t="shared" si="0"/>
        <v>68475.12</v>
      </c>
    </row>
    <row r="20" spans="1:11" s="2" customFormat="1" ht="39" customHeight="1" x14ac:dyDescent="0.25">
      <c r="A20" s="3">
        <v>15</v>
      </c>
      <c r="B20" s="6" t="s">
        <v>17</v>
      </c>
      <c r="C20" s="4" t="s">
        <v>88</v>
      </c>
      <c r="D20" s="1">
        <v>25409.18</v>
      </c>
      <c r="E20" s="5">
        <f>D20</f>
        <v>25409.18</v>
      </c>
      <c r="F20" s="5"/>
      <c r="G20" s="5"/>
      <c r="H20" s="5"/>
      <c r="I20" s="74"/>
      <c r="J20" s="1">
        <f t="shared" si="0"/>
        <v>0</v>
      </c>
    </row>
    <row r="21" spans="1:11" s="2" customFormat="1" ht="40.5" customHeight="1" x14ac:dyDescent="0.25">
      <c r="A21" s="3">
        <v>15</v>
      </c>
      <c r="B21" s="6" t="s">
        <v>18</v>
      </c>
      <c r="C21" s="4" t="s">
        <v>116</v>
      </c>
      <c r="D21" s="1">
        <v>109946.07</v>
      </c>
      <c r="E21" s="5">
        <f>94319.08</f>
        <v>94319.08</v>
      </c>
      <c r="F21" s="5"/>
      <c r="G21" s="5"/>
      <c r="H21" s="5"/>
      <c r="I21" s="74"/>
      <c r="J21" s="1">
        <f t="shared" si="0"/>
        <v>15626.990000000005</v>
      </c>
    </row>
    <row r="22" spans="1:11" s="7" customFormat="1" ht="24" x14ac:dyDescent="0.25">
      <c r="A22" s="31">
        <v>15</v>
      </c>
      <c r="B22" s="25" t="s">
        <v>33</v>
      </c>
      <c r="C22" s="4" t="s">
        <v>89</v>
      </c>
      <c r="D22" s="1">
        <v>1000</v>
      </c>
      <c r="E22" s="32"/>
      <c r="F22" s="32"/>
      <c r="G22" s="32"/>
      <c r="H22" s="32"/>
      <c r="I22" s="75"/>
      <c r="J22" s="1">
        <f t="shared" si="0"/>
        <v>1000</v>
      </c>
    </row>
    <row r="23" spans="1:11" s="2" customFormat="1" x14ac:dyDescent="0.25">
      <c r="A23" s="3">
        <v>15</v>
      </c>
      <c r="B23" s="6" t="s">
        <v>19</v>
      </c>
      <c r="C23" s="4" t="s">
        <v>36</v>
      </c>
      <c r="D23" s="1">
        <v>800</v>
      </c>
      <c r="E23" s="5"/>
      <c r="F23" s="5"/>
      <c r="G23" s="5"/>
      <c r="H23" s="5"/>
      <c r="I23" s="74"/>
      <c r="J23" s="1">
        <f t="shared" si="0"/>
        <v>800</v>
      </c>
    </row>
    <row r="24" spans="1:11" s="2" customFormat="1" ht="7.5" customHeight="1" x14ac:dyDescent="0.25">
      <c r="A24" s="3"/>
      <c r="B24" s="6"/>
      <c r="C24" s="4"/>
      <c r="D24" s="1"/>
      <c r="E24" s="5"/>
      <c r="F24" s="5"/>
      <c r="G24" s="5"/>
      <c r="H24" s="5"/>
      <c r="I24" s="74"/>
      <c r="J24" s="1"/>
    </row>
    <row r="25" spans="1:11" s="23" customFormat="1" ht="19.5" x14ac:dyDescent="0.3">
      <c r="A25" s="24">
        <v>30</v>
      </c>
      <c r="B25" s="18"/>
      <c r="C25" s="19" t="s">
        <v>20</v>
      </c>
      <c r="D25" s="20"/>
      <c r="E25" s="21"/>
      <c r="F25" s="21"/>
      <c r="G25" s="21"/>
      <c r="H25" s="21"/>
      <c r="I25" s="73"/>
      <c r="J25" s="1"/>
    </row>
    <row r="26" spans="1:11" s="23" customFormat="1" ht="36" x14ac:dyDescent="0.3">
      <c r="A26" s="3">
        <v>30</v>
      </c>
      <c r="B26" s="27" t="s">
        <v>60</v>
      </c>
      <c r="C26" s="4" t="s">
        <v>90</v>
      </c>
      <c r="D26" s="1">
        <v>30000</v>
      </c>
      <c r="E26" s="5">
        <v>1078.8</v>
      </c>
      <c r="F26" s="1"/>
      <c r="G26" s="30"/>
      <c r="H26" s="30"/>
      <c r="I26" s="81"/>
      <c r="J26" s="1">
        <f t="shared" si="0"/>
        <v>28921.200000000001</v>
      </c>
    </row>
    <row r="27" spans="1:11" s="2" customFormat="1" ht="24" x14ac:dyDescent="0.25">
      <c r="A27" s="33">
        <v>30</v>
      </c>
      <c r="B27" s="34" t="s">
        <v>65</v>
      </c>
      <c r="C27" s="35" t="s">
        <v>73</v>
      </c>
      <c r="D27" s="36">
        <v>37200</v>
      </c>
      <c r="E27" s="37"/>
      <c r="F27" s="37"/>
      <c r="G27" s="37"/>
      <c r="H27" s="37"/>
      <c r="I27" s="74"/>
      <c r="J27" s="1">
        <f t="shared" si="0"/>
        <v>37200</v>
      </c>
    </row>
    <row r="28" spans="1:11" s="2" customFormat="1" ht="36" x14ac:dyDescent="0.25">
      <c r="A28" s="3">
        <v>30</v>
      </c>
      <c r="B28" s="25">
        <v>67370001</v>
      </c>
      <c r="C28" s="4" t="s">
        <v>91</v>
      </c>
      <c r="D28" s="43">
        <v>57413</v>
      </c>
      <c r="E28" s="5">
        <f>D28</f>
        <v>57413</v>
      </c>
      <c r="F28" s="5"/>
      <c r="G28" s="29"/>
      <c r="H28" s="29"/>
      <c r="I28" s="82"/>
      <c r="J28" s="1">
        <f t="shared" si="0"/>
        <v>0</v>
      </c>
    </row>
    <row r="29" spans="1:11" s="2" customFormat="1" ht="41.25" customHeight="1" x14ac:dyDescent="0.25">
      <c r="A29" s="3">
        <v>30</v>
      </c>
      <c r="B29" s="27" t="s">
        <v>28</v>
      </c>
      <c r="C29" s="4" t="s">
        <v>92</v>
      </c>
      <c r="D29" s="1">
        <v>32000</v>
      </c>
      <c r="E29" s="5">
        <v>31997.53</v>
      </c>
      <c r="F29" s="5">
        <f>D29-E29</f>
        <v>2.4700000000011642</v>
      </c>
      <c r="G29" s="5"/>
      <c r="H29" s="5"/>
      <c r="I29" s="74"/>
      <c r="J29" s="1">
        <f t="shared" si="0"/>
        <v>0</v>
      </c>
    </row>
    <row r="30" spans="1:11" s="2" customFormat="1" ht="37.5" customHeight="1" x14ac:dyDescent="0.25">
      <c r="A30" s="3">
        <v>30</v>
      </c>
      <c r="B30" s="6" t="s">
        <v>5</v>
      </c>
      <c r="C30" s="4" t="s">
        <v>111</v>
      </c>
      <c r="D30" s="1">
        <v>24800.11</v>
      </c>
      <c r="E30" s="5">
        <f>5716.4+3633.2</f>
        <v>9349.5999999999985</v>
      </c>
      <c r="F30" s="5"/>
      <c r="G30" s="98">
        <f>38400+3003.56+6+10000</f>
        <v>51409.56</v>
      </c>
      <c r="H30" s="98"/>
      <c r="I30" s="74"/>
      <c r="J30" s="1">
        <f t="shared" si="0"/>
        <v>66860.070000000007</v>
      </c>
      <c r="K30" s="15"/>
    </row>
    <row r="31" spans="1:11" s="2" customFormat="1" ht="24" x14ac:dyDescent="0.25">
      <c r="A31" s="3">
        <v>30</v>
      </c>
      <c r="B31" s="6" t="s">
        <v>6</v>
      </c>
      <c r="C31" s="4" t="s">
        <v>93</v>
      </c>
      <c r="D31" s="1">
        <v>2000</v>
      </c>
      <c r="E31" s="5"/>
      <c r="F31" s="5">
        <v>2000</v>
      </c>
      <c r="G31" s="5"/>
      <c r="H31" s="5"/>
      <c r="I31" s="74"/>
      <c r="J31" s="1">
        <f t="shared" si="0"/>
        <v>0</v>
      </c>
    </row>
    <row r="32" spans="1:11" s="8" customFormat="1" ht="29.25" customHeight="1" x14ac:dyDescent="0.2">
      <c r="A32" s="38" t="s">
        <v>21</v>
      </c>
      <c r="B32" s="39" t="s">
        <v>22</v>
      </c>
      <c r="C32" s="40" t="s">
        <v>94</v>
      </c>
      <c r="D32" s="41">
        <v>216</v>
      </c>
      <c r="E32" s="42"/>
      <c r="F32" s="42">
        <v>216</v>
      </c>
      <c r="G32" s="42"/>
      <c r="H32" s="42"/>
      <c r="I32" s="76"/>
      <c r="J32" s="1">
        <f t="shared" si="0"/>
        <v>0</v>
      </c>
    </row>
    <row r="33" spans="1:10" s="2" customFormat="1" x14ac:dyDescent="0.25">
      <c r="A33" s="3">
        <v>30</v>
      </c>
      <c r="B33" s="6" t="s">
        <v>23</v>
      </c>
      <c r="C33" s="4" t="s">
        <v>95</v>
      </c>
      <c r="D33" s="1">
        <v>47.15</v>
      </c>
      <c r="E33" s="1"/>
      <c r="F33" s="5">
        <v>47.15</v>
      </c>
      <c r="G33" s="5"/>
      <c r="H33" s="5"/>
      <c r="I33" s="74"/>
      <c r="J33" s="1">
        <f t="shared" si="0"/>
        <v>0</v>
      </c>
    </row>
    <row r="34" spans="1:10" s="2" customFormat="1" ht="24" x14ac:dyDescent="0.25">
      <c r="A34" s="3">
        <v>30</v>
      </c>
      <c r="B34" s="6" t="s">
        <v>24</v>
      </c>
      <c r="C34" s="4" t="s">
        <v>110</v>
      </c>
      <c r="D34" s="1">
        <v>170384</v>
      </c>
      <c r="E34" s="5"/>
      <c r="F34" s="5"/>
      <c r="G34" s="5"/>
      <c r="H34" s="5"/>
      <c r="I34" s="74"/>
      <c r="J34" s="1">
        <f t="shared" si="0"/>
        <v>170384</v>
      </c>
    </row>
    <row r="35" spans="1:10" s="2" customFormat="1" ht="27" customHeight="1" x14ac:dyDescent="0.25">
      <c r="A35" s="3">
        <v>30</v>
      </c>
      <c r="B35" s="6" t="s">
        <v>25</v>
      </c>
      <c r="C35" s="4" t="s">
        <v>96</v>
      </c>
      <c r="D35" s="1">
        <v>631136</v>
      </c>
      <c r="E35" s="5">
        <v>151139.26999999999</v>
      </c>
      <c r="F35" s="5"/>
      <c r="G35" s="5"/>
      <c r="H35" s="5"/>
      <c r="I35" s="74"/>
      <c r="J35" s="1">
        <f t="shared" si="0"/>
        <v>479996.73</v>
      </c>
    </row>
    <row r="36" spans="1:10" s="2" customFormat="1" ht="27" customHeight="1" x14ac:dyDescent="0.25">
      <c r="A36" s="3">
        <v>30</v>
      </c>
      <c r="B36" s="27" t="s">
        <v>64</v>
      </c>
      <c r="C36" s="4" t="s">
        <v>115</v>
      </c>
      <c r="D36" s="1">
        <v>10005</v>
      </c>
      <c r="E36" s="5"/>
      <c r="F36" s="5"/>
      <c r="G36" s="5"/>
      <c r="H36" s="5"/>
      <c r="I36" s="74"/>
      <c r="J36" s="1">
        <f t="shared" si="0"/>
        <v>10005</v>
      </c>
    </row>
    <row r="37" spans="1:10" s="2" customFormat="1" ht="27" customHeight="1" x14ac:dyDescent="0.25">
      <c r="A37" s="3">
        <v>30</v>
      </c>
      <c r="B37" s="27" t="s">
        <v>108</v>
      </c>
      <c r="C37" s="4" t="s">
        <v>109</v>
      </c>
      <c r="D37" s="1">
        <v>0</v>
      </c>
      <c r="E37" s="5"/>
      <c r="F37" s="5"/>
      <c r="G37" s="5"/>
      <c r="H37" s="5"/>
      <c r="I37" s="74">
        <v>479197</v>
      </c>
      <c r="J37" s="1">
        <f>D37-E37-F37+G37+I37</f>
        <v>479197</v>
      </c>
    </row>
    <row r="38" spans="1:10" s="2" customFormat="1" ht="24" x14ac:dyDescent="0.25">
      <c r="A38" s="3">
        <v>30</v>
      </c>
      <c r="B38" s="27" t="s">
        <v>74</v>
      </c>
      <c r="C38" s="4" t="s">
        <v>99</v>
      </c>
      <c r="D38" s="1">
        <v>74400</v>
      </c>
      <c r="E38" s="5"/>
      <c r="F38" s="5"/>
      <c r="G38" s="5"/>
      <c r="H38" s="5"/>
      <c r="I38" s="74"/>
      <c r="J38" s="1">
        <f t="shared" si="0"/>
        <v>74400</v>
      </c>
    </row>
    <row r="39" spans="1:10" s="2" customFormat="1" x14ac:dyDescent="0.25">
      <c r="A39" s="3">
        <v>30</v>
      </c>
      <c r="B39" s="27" t="s">
        <v>75</v>
      </c>
      <c r="C39" s="4" t="s">
        <v>76</v>
      </c>
      <c r="D39" s="1">
        <v>74400</v>
      </c>
      <c r="E39" s="5"/>
      <c r="F39" s="5"/>
      <c r="G39" s="5"/>
      <c r="H39" s="5"/>
      <c r="I39" s="74"/>
      <c r="J39" s="1">
        <f t="shared" si="0"/>
        <v>74400</v>
      </c>
    </row>
    <row r="40" spans="1:10" s="2" customFormat="1" ht="24" x14ac:dyDescent="0.25">
      <c r="A40" s="3">
        <v>30</v>
      </c>
      <c r="B40" s="25" t="s">
        <v>26</v>
      </c>
      <c r="C40" s="4" t="s">
        <v>34</v>
      </c>
      <c r="D40" s="1">
        <v>6200</v>
      </c>
      <c r="E40" s="5"/>
      <c r="F40" s="5"/>
      <c r="G40" s="5"/>
      <c r="H40" s="5"/>
      <c r="I40" s="74"/>
      <c r="J40" s="1">
        <f t="shared" si="0"/>
        <v>6200</v>
      </c>
    </row>
    <row r="41" spans="1:10" s="2" customFormat="1" ht="40.5" customHeight="1" x14ac:dyDescent="0.25">
      <c r="A41" s="3">
        <v>30</v>
      </c>
      <c r="B41" s="27" t="s">
        <v>35</v>
      </c>
      <c r="C41" s="4" t="s">
        <v>51</v>
      </c>
      <c r="D41" s="1">
        <v>100</v>
      </c>
      <c r="E41" s="5"/>
      <c r="F41" s="5"/>
      <c r="G41" s="5"/>
      <c r="H41" s="5"/>
      <c r="I41" s="74"/>
      <c r="J41" s="1">
        <f t="shared" si="0"/>
        <v>100</v>
      </c>
    </row>
    <row r="42" spans="1:10" s="46" customFormat="1" ht="19.5" x14ac:dyDescent="0.3">
      <c r="A42" s="24">
        <v>35</v>
      </c>
      <c r="B42" s="44"/>
      <c r="C42" s="19" t="s">
        <v>27</v>
      </c>
      <c r="D42" s="1"/>
      <c r="E42" s="5"/>
      <c r="F42" s="5"/>
      <c r="G42" s="5"/>
      <c r="H42" s="5"/>
      <c r="I42" s="77"/>
      <c r="J42" s="1"/>
    </row>
    <row r="43" spans="1:10" s="2" customFormat="1" ht="24" x14ac:dyDescent="0.25">
      <c r="A43" s="3">
        <v>35</v>
      </c>
      <c r="B43" s="25" t="s">
        <v>46</v>
      </c>
      <c r="C43" s="4" t="s">
        <v>100</v>
      </c>
      <c r="D43" s="1">
        <v>156000</v>
      </c>
      <c r="E43" s="5"/>
      <c r="F43" s="47">
        <v>31226.46</v>
      </c>
      <c r="G43" s="47"/>
      <c r="H43" s="47"/>
      <c r="I43" s="83"/>
      <c r="J43" s="1">
        <f t="shared" si="0"/>
        <v>124773.54000000001</v>
      </c>
    </row>
    <row r="44" spans="1:10" s="2" customFormat="1" ht="24" x14ac:dyDescent="0.25">
      <c r="A44" s="72">
        <v>35</v>
      </c>
      <c r="B44" s="25" t="s">
        <v>66</v>
      </c>
      <c r="C44" s="4" t="s">
        <v>68</v>
      </c>
      <c r="D44" s="1">
        <v>37200</v>
      </c>
      <c r="E44" s="5">
        <v>37200</v>
      </c>
      <c r="F44" s="5"/>
      <c r="G44" s="47"/>
      <c r="H44" s="47"/>
      <c r="I44" s="83"/>
      <c r="J44" s="1">
        <f t="shared" si="0"/>
        <v>0</v>
      </c>
    </row>
    <row r="45" spans="1:10" s="2" customFormat="1" ht="24" x14ac:dyDescent="0.25">
      <c r="A45" s="90">
        <v>35</v>
      </c>
      <c r="B45" s="91" t="s">
        <v>97</v>
      </c>
      <c r="C45" s="92" t="s">
        <v>98</v>
      </c>
      <c r="D45" s="93">
        <v>0</v>
      </c>
      <c r="E45" s="5"/>
      <c r="F45" s="5"/>
      <c r="G45" s="94">
        <v>37200</v>
      </c>
      <c r="H45" s="94"/>
      <c r="I45" s="95"/>
      <c r="J45" s="1">
        <f t="shared" si="0"/>
        <v>37200</v>
      </c>
    </row>
    <row r="46" spans="1:10" s="2" customFormat="1" ht="24" x14ac:dyDescent="0.25">
      <c r="A46" s="72">
        <v>35</v>
      </c>
      <c r="B46" s="91" t="s">
        <v>114</v>
      </c>
      <c r="C46" s="4" t="s">
        <v>87</v>
      </c>
      <c r="D46" s="1">
        <v>0</v>
      </c>
      <c r="E46" s="5"/>
      <c r="F46" s="5"/>
      <c r="G46" s="96">
        <f>F52</f>
        <v>37200</v>
      </c>
      <c r="H46" s="96"/>
      <c r="I46" s="83"/>
      <c r="J46" s="1">
        <f t="shared" si="0"/>
        <v>37200</v>
      </c>
    </row>
    <row r="47" spans="1:10" s="46" customFormat="1" ht="24" x14ac:dyDescent="0.3">
      <c r="A47" s="72">
        <v>35</v>
      </c>
      <c r="B47" s="25" t="s">
        <v>71</v>
      </c>
      <c r="C47" s="4" t="s">
        <v>69</v>
      </c>
      <c r="D47" s="1">
        <v>37200</v>
      </c>
      <c r="E47" s="5">
        <v>36944.559999999998</v>
      </c>
      <c r="F47" s="99">
        <f>D47-E47</f>
        <v>255.44000000000233</v>
      </c>
      <c r="G47" s="45"/>
      <c r="H47" s="45"/>
      <c r="I47" s="77"/>
      <c r="J47" s="1">
        <f>D47-E47-F47+G47</f>
        <v>0</v>
      </c>
    </row>
    <row r="48" spans="1:10" s="46" customFormat="1" ht="19.5" x14ac:dyDescent="0.3">
      <c r="A48" s="72">
        <v>35</v>
      </c>
      <c r="B48" s="25" t="s">
        <v>70</v>
      </c>
      <c r="C48" s="4" t="s">
        <v>72</v>
      </c>
      <c r="D48" s="1">
        <v>37200</v>
      </c>
      <c r="E48" s="5">
        <v>37044.75</v>
      </c>
      <c r="F48" s="5">
        <v>155.25</v>
      </c>
      <c r="G48" s="45"/>
      <c r="H48" s="45"/>
      <c r="I48" s="77"/>
      <c r="J48" s="1">
        <f>D48-E48-F48+G48</f>
        <v>0</v>
      </c>
    </row>
    <row r="49" spans="1:13" s="8" customFormat="1" ht="36.75" x14ac:dyDescent="0.25">
      <c r="A49" s="87" t="s">
        <v>29</v>
      </c>
      <c r="B49" s="88" t="s">
        <v>62</v>
      </c>
      <c r="C49" s="89" t="s">
        <v>63</v>
      </c>
      <c r="D49" s="48">
        <v>458705.25</v>
      </c>
      <c r="E49" s="5"/>
      <c r="F49" s="49"/>
      <c r="G49" s="50"/>
      <c r="H49" s="50"/>
      <c r="I49" s="84"/>
      <c r="J49" s="1">
        <f t="shared" si="0"/>
        <v>458705.25</v>
      </c>
      <c r="K49" s="97"/>
      <c r="L49" s="97"/>
      <c r="M49" s="97"/>
    </row>
    <row r="50" spans="1:13" s="2" customFormat="1" x14ac:dyDescent="0.25">
      <c r="A50" s="3">
        <v>35</v>
      </c>
      <c r="B50" s="25" t="s">
        <v>47</v>
      </c>
      <c r="C50" s="4" t="s">
        <v>43</v>
      </c>
      <c r="D50" s="1">
        <v>50000</v>
      </c>
      <c r="E50" s="5"/>
      <c r="F50" s="47"/>
      <c r="G50" s="47"/>
      <c r="H50" s="47"/>
      <c r="I50" s="83"/>
      <c r="J50" s="1">
        <f t="shared" si="0"/>
        <v>50000</v>
      </c>
    </row>
    <row r="51" spans="1:13" s="2" customFormat="1" ht="24" x14ac:dyDescent="0.25">
      <c r="A51" s="3">
        <v>35</v>
      </c>
      <c r="B51" s="25" t="s">
        <v>113</v>
      </c>
      <c r="C51" s="4" t="s">
        <v>102</v>
      </c>
      <c r="D51" s="1">
        <v>0</v>
      </c>
      <c r="E51" s="5"/>
      <c r="F51" s="47"/>
      <c r="G51" s="47">
        <v>150000</v>
      </c>
      <c r="H51" s="47"/>
      <c r="I51" s="83"/>
      <c r="J51" s="1">
        <f t="shared" si="0"/>
        <v>150000</v>
      </c>
    </row>
    <row r="52" spans="1:13" s="2" customFormat="1" ht="24" x14ac:dyDescent="0.25">
      <c r="A52" s="3">
        <v>35</v>
      </c>
      <c r="B52" s="25" t="s">
        <v>67</v>
      </c>
      <c r="C52" s="4" t="s">
        <v>86</v>
      </c>
      <c r="D52" s="1">
        <v>37200</v>
      </c>
      <c r="E52" s="5"/>
      <c r="F52" s="96">
        <v>37200</v>
      </c>
      <c r="G52" s="5"/>
      <c r="H52" s="5"/>
      <c r="I52" s="83"/>
      <c r="J52" s="1">
        <f t="shared" si="0"/>
        <v>0</v>
      </c>
    </row>
    <row r="53" spans="1:13" s="2" customFormat="1" ht="24" x14ac:dyDescent="0.25">
      <c r="A53" s="3">
        <v>35</v>
      </c>
      <c r="B53" s="25" t="s">
        <v>48</v>
      </c>
      <c r="C53" s="4" t="s">
        <v>103</v>
      </c>
      <c r="D53" s="1">
        <v>155562.85</v>
      </c>
      <c r="E53" s="5"/>
      <c r="F53" s="47">
        <f>D53</f>
        <v>155562.85</v>
      </c>
      <c r="G53" s="5"/>
      <c r="H53" s="5"/>
      <c r="I53" s="83"/>
      <c r="J53" s="1">
        <f t="shared" si="0"/>
        <v>0</v>
      </c>
    </row>
    <row r="54" spans="1:13" s="23" customFormat="1" ht="19.5" x14ac:dyDescent="0.3">
      <c r="A54" s="24">
        <v>40</v>
      </c>
      <c r="B54" s="18"/>
      <c r="C54" s="19" t="s">
        <v>30</v>
      </c>
      <c r="D54" s="20"/>
      <c r="E54" s="5"/>
      <c r="F54" s="51"/>
      <c r="G54" s="5"/>
      <c r="H54" s="5"/>
      <c r="I54" s="85"/>
      <c r="J54" s="1"/>
    </row>
    <row r="55" spans="1:13" s="53" customFormat="1" ht="19.5" customHeight="1" x14ac:dyDescent="0.3">
      <c r="A55" s="24">
        <v>45</v>
      </c>
      <c r="B55" s="18"/>
      <c r="C55" s="19" t="s">
        <v>31</v>
      </c>
      <c r="D55" s="1"/>
      <c r="E55" s="5"/>
      <c r="F55" s="52"/>
      <c r="G55" s="5"/>
      <c r="H55" s="5"/>
      <c r="I55" s="78"/>
      <c r="J55" s="1"/>
    </row>
    <row r="56" spans="1:13" s="2" customFormat="1" x14ac:dyDescent="0.25">
      <c r="A56" s="3">
        <v>45</v>
      </c>
      <c r="B56" s="27" t="s">
        <v>37</v>
      </c>
      <c r="C56" s="4" t="s">
        <v>38</v>
      </c>
      <c r="D56" s="1">
        <v>10000</v>
      </c>
      <c r="E56" s="5"/>
      <c r="F56" s="5">
        <v>10000</v>
      </c>
      <c r="G56" s="5"/>
      <c r="H56" s="5"/>
      <c r="I56" s="74"/>
      <c r="J56" s="1">
        <f t="shared" si="0"/>
        <v>0</v>
      </c>
    </row>
    <row r="57" spans="1:13" s="2" customFormat="1" ht="24" x14ac:dyDescent="0.25">
      <c r="A57" s="3">
        <v>45</v>
      </c>
      <c r="B57" s="27" t="s">
        <v>10</v>
      </c>
      <c r="C57" s="4" t="s">
        <v>58</v>
      </c>
      <c r="D57" s="1">
        <v>100</v>
      </c>
      <c r="E57" s="5"/>
      <c r="F57" s="5"/>
      <c r="G57" s="5"/>
      <c r="H57" s="5"/>
      <c r="I57" s="74"/>
      <c r="J57" s="1">
        <f t="shared" si="0"/>
        <v>100</v>
      </c>
    </row>
    <row r="58" spans="1:13" s="59" customFormat="1" ht="19.5" x14ac:dyDescent="0.3">
      <c r="A58" s="54"/>
      <c r="B58" s="55"/>
      <c r="C58" s="56" t="s">
        <v>32</v>
      </c>
      <c r="D58" s="57">
        <f>SUM(D4:D57)</f>
        <v>2639876.29</v>
      </c>
      <c r="E58" s="58">
        <f>SUM(E4:E57)</f>
        <v>535703.24</v>
      </c>
      <c r="F58" s="58">
        <f>SUM(F4:F57)</f>
        <v>283009.56</v>
      </c>
      <c r="G58" s="58">
        <f>SUM(G4:G57)</f>
        <v>283009.56</v>
      </c>
      <c r="H58" s="58"/>
      <c r="I58" s="86">
        <f>SUM(I4:I57)</f>
        <v>834270</v>
      </c>
      <c r="J58" s="57">
        <f>SUM(J4:J57)</f>
        <v>2938443.05</v>
      </c>
      <c r="K58" s="101"/>
    </row>
    <row r="59" spans="1:13" s="59" customFormat="1" ht="19.5" x14ac:dyDescent="0.3">
      <c r="A59" s="60"/>
      <c r="B59" s="61"/>
      <c r="C59" s="56"/>
      <c r="D59" s="57"/>
      <c r="E59" s="62"/>
      <c r="F59" s="62"/>
      <c r="G59" s="62"/>
      <c r="H59" s="62"/>
      <c r="I59" s="62"/>
      <c r="J59" s="63"/>
    </row>
    <row r="60" spans="1:13" s="59" customFormat="1" ht="19.5" x14ac:dyDescent="0.3">
      <c r="A60" s="60"/>
      <c r="B60" s="61"/>
      <c r="C60" s="103" t="s">
        <v>118</v>
      </c>
      <c r="D60" s="104">
        <v>1904808.54</v>
      </c>
      <c r="E60" s="62"/>
      <c r="F60" s="62"/>
      <c r="G60" s="62"/>
      <c r="H60" s="62"/>
      <c r="I60" s="62"/>
      <c r="J60" s="63"/>
    </row>
    <row r="61" spans="1:13" x14ac:dyDescent="0.25">
      <c r="C61" s="103" t="s">
        <v>54</v>
      </c>
      <c r="D61" s="104">
        <v>834270</v>
      </c>
      <c r="I61" s="69"/>
      <c r="J61" s="68"/>
    </row>
    <row r="62" spans="1:13" x14ac:dyDescent="0.25">
      <c r="C62" s="102" t="s">
        <v>119</v>
      </c>
      <c r="D62" s="67">
        <f>D60+D61</f>
        <v>2739078.54</v>
      </c>
      <c r="I62" s="69"/>
      <c r="J62" s="68"/>
    </row>
    <row r="63" spans="1:13" s="59" customFormat="1" ht="19.5" x14ac:dyDescent="0.3">
      <c r="A63" s="60"/>
      <c r="B63" s="61"/>
      <c r="C63" s="103" t="s">
        <v>112</v>
      </c>
      <c r="D63" s="104">
        <f>J58-I58</f>
        <v>2104173.0499999998</v>
      </c>
      <c r="E63" s="62"/>
      <c r="F63" s="62"/>
      <c r="G63" s="62"/>
      <c r="H63" s="62"/>
      <c r="I63" s="64"/>
      <c r="J63" s="63"/>
    </row>
    <row r="64" spans="1:13" x14ac:dyDescent="0.25">
      <c r="C64" s="102" t="s">
        <v>101</v>
      </c>
      <c r="D64" s="67">
        <f>D62-D63</f>
        <v>634905.49000000022</v>
      </c>
      <c r="J64" s="68"/>
    </row>
    <row r="65" spans="1:11" x14ac:dyDescent="0.25">
      <c r="D65" s="68"/>
    </row>
    <row r="66" spans="1:11" x14ac:dyDescent="0.25">
      <c r="D66" s="68"/>
    </row>
    <row r="67" spans="1:11" hidden="1" x14ac:dyDescent="0.25">
      <c r="B67" s="66" t="s">
        <v>54</v>
      </c>
      <c r="C67" s="65" t="s">
        <v>57</v>
      </c>
      <c r="D67" s="68">
        <v>316866</v>
      </c>
      <c r="J67" s="68"/>
    </row>
    <row r="68" spans="1:11" hidden="1" x14ac:dyDescent="0.25">
      <c r="C68" s="70" t="s">
        <v>55</v>
      </c>
      <c r="D68" s="68">
        <v>150000</v>
      </c>
    </row>
    <row r="69" spans="1:11" s="68" customFormat="1" hidden="1" x14ac:dyDescent="0.25">
      <c r="A69" s="65"/>
      <c r="B69" s="66"/>
      <c r="C69" s="70" t="s">
        <v>56</v>
      </c>
      <c r="D69" s="68">
        <v>186707</v>
      </c>
      <c r="J69" s="65"/>
      <c r="K69" s="65"/>
    </row>
    <row r="70" spans="1:11" s="68" customFormat="1" hidden="1" x14ac:dyDescent="0.25">
      <c r="A70" s="65"/>
      <c r="B70" s="66"/>
      <c r="C70" s="65"/>
      <c r="D70" s="71">
        <f>SUM(D67:D69)</f>
        <v>653573</v>
      </c>
      <c r="J70" s="65"/>
      <c r="K70" s="65"/>
    </row>
  </sheetData>
  <mergeCells count="3">
    <mergeCell ref="A1:B1"/>
    <mergeCell ref="A2:D2"/>
    <mergeCell ref="A3:B3"/>
  </mergeCells>
  <pageMargins left="0.23622047244094491" right="0.23622047244094491" top="0.74803149606299213" bottom="0.19685039370078741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topLeftCell="A2" zoomScale="80" zoomScaleNormal="80" workbookViewId="0">
      <pane ySplit="2" topLeftCell="A53" activePane="bottomLeft" state="frozen"/>
      <selection activeCell="A2" sqref="A2"/>
      <selection pane="bottomLeft" activeCell="C87" sqref="C87"/>
    </sheetView>
  </sheetViews>
  <sheetFormatPr defaultColWidth="9.140625" defaultRowHeight="15" x14ac:dyDescent="0.25"/>
  <cols>
    <col min="1" max="1" width="5" style="65" customWidth="1"/>
    <col min="2" max="2" width="11.85546875" style="66" customWidth="1"/>
    <col min="3" max="3" width="56.140625" style="65" customWidth="1"/>
    <col min="4" max="4" width="18.28515625" style="65" hidden="1" customWidth="1"/>
    <col min="5" max="5" width="15.85546875" style="68" hidden="1" customWidth="1"/>
    <col min="6" max="6" width="15" style="68" hidden="1" customWidth="1"/>
    <col min="7" max="8" width="15.85546875" style="68" hidden="1" customWidth="1"/>
    <col min="9" max="9" width="13.85546875" style="68" hidden="1" customWidth="1"/>
    <col min="10" max="10" width="18.5703125" style="65" customWidth="1"/>
    <col min="11" max="11" width="17.42578125" style="65" customWidth="1"/>
    <col min="12" max="12" width="15.7109375" style="65" customWidth="1"/>
    <col min="13" max="13" width="19.5703125" style="65" customWidth="1"/>
    <col min="14" max="14" width="22" style="65" customWidth="1"/>
    <col min="15" max="15" width="10.85546875" style="65" bestFit="1" customWidth="1"/>
    <col min="16" max="16384" width="9.140625" style="65"/>
  </cols>
  <sheetData>
    <row r="1" spans="1:26" s="14" customFormat="1" ht="32.25" hidden="1" customHeight="1" x14ac:dyDescent="0.25">
      <c r="A1" s="113" t="s">
        <v>0</v>
      </c>
      <c r="B1" s="113"/>
      <c r="C1" s="9" t="s">
        <v>1</v>
      </c>
      <c r="D1" s="10" t="s">
        <v>42</v>
      </c>
      <c r="E1" s="11"/>
      <c r="F1" s="12"/>
      <c r="G1" s="12"/>
      <c r="H1" s="12"/>
      <c r="I1" s="12"/>
      <c r="J1" s="13" t="s">
        <v>44</v>
      </c>
    </row>
    <row r="2" spans="1:26" s="2" customFormat="1" ht="20.25" customHeight="1" x14ac:dyDescent="0.25">
      <c r="A2" s="114" t="s">
        <v>120</v>
      </c>
      <c r="B2" s="114"/>
      <c r="C2" s="114"/>
      <c r="D2" s="114"/>
      <c r="E2" s="15"/>
      <c r="F2" s="15"/>
      <c r="G2" s="15"/>
      <c r="H2" s="15"/>
      <c r="I2" s="15"/>
    </row>
    <row r="3" spans="1:26" s="14" customFormat="1" ht="46.5" customHeight="1" x14ac:dyDescent="0.25">
      <c r="A3" s="113" t="s">
        <v>0</v>
      </c>
      <c r="B3" s="113"/>
      <c r="C3" s="9" t="s">
        <v>1</v>
      </c>
      <c r="D3" s="10" t="s">
        <v>85</v>
      </c>
      <c r="E3" s="16" t="s">
        <v>117</v>
      </c>
      <c r="F3" s="16" t="s">
        <v>52</v>
      </c>
      <c r="G3" s="16" t="s">
        <v>53</v>
      </c>
      <c r="H3" s="16" t="s">
        <v>54</v>
      </c>
      <c r="I3" s="16" t="s">
        <v>79</v>
      </c>
      <c r="J3" s="13" t="s">
        <v>121</v>
      </c>
      <c r="K3" s="106" t="s">
        <v>52</v>
      </c>
      <c r="L3" s="106" t="s">
        <v>53</v>
      </c>
      <c r="M3" s="106" t="s">
        <v>79</v>
      </c>
      <c r="N3" s="13" t="s">
        <v>122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s="23" customFormat="1" ht="19.5" x14ac:dyDescent="0.3">
      <c r="A4" s="17" t="s">
        <v>2</v>
      </c>
      <c r="B4" s="18"/>
      <c r="C4" s="19" t="s">
        <v>3</v>
      </c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</row>
    <row r="5" spans="1:26" s="23" customFormat="1" ht="39" x14ac:dyDescent="0.3">
      <c r="A5" s="24">
        <v>10</v>
      </c>
      <c r="B5" s="18"/>
      <c r="C5" s="19" t="s">
        <v>4</v>
      </c>
      <c r="D5" s="20"/>
      <c r="E5" s="21"/>
      <c r="F5" s="21"/>
      <c r="G5" s="21"/>
      <c r="H5" s="21"/>
      <c r="I5" s="73"/>
      <c r="J5" s="1"/>
      <c r="K5" s="22"/>
      <c r="L5" s="22"/>
      <c r="M5" s="107"/>
      <c r="N5" s="22"/>
    </row>
    <row r="6" spans="1:26" s="2" customFormat="1" ht="24" x14ac:dyDescent="0.25">
      <c r="A6" s="3">
        <v>10</v>
      </c>
      <c r="B6" s="25" t="s">
        <v>59</v>
      </c>
      <c r="C6" s="4" t="s">
        <v>78</v>
      </c>
      <c r="D6" s="1">
        <v>72090</v>
      </c>
      <c r="E6" s="5"/>
      <c r="F6" s="5"/>
      <c r="G6" s="26"/>
      <c r="H6" s="26"/>
      <c r="I6" s="79"/>
      <c r="J6" s="1">
        <f>D6-E6-F6+G6</f>
        <v>72090</v>
      </c>
      <c r="K6" s="5">
        <v>72090</v>
      </c>
      <c r="L6" s="5"/>
      <c r="M6" s="74"/>
      <c r="N6" s="5">
        <f>J6-K6+L6</f>
        <v>0</v>
      </c>
    </row>
    <row r="7" spans="1:26" s="2" customFormat="1" ht="24" x14ac:dyDescent="0.25">
      <c r="A7" s="3">
        <v>10</v>
      </c>
      <c r="B7" s="25" t="s">
        <v>123</v>
      </c>
      <c r="C7" s="4" t="s">
        <v>124</v>
      </c>
      <c r="D7" s="1"/>
      <c r="E7" s="5"/>
      <c r="F7" s="5"/>
      <c r="G7" s="26"/>
      <c r="H7" s="26"/>
      <c r="I7" s="79"/>
      <c r="J7" s="1">
        <v>0</v>
      </c>
      <c r="K7" s="5"/>
      <c r="L7" s="5">
        <v>74400</v>
      </c>
      <c r="M7" s="74">
        <v>2310</v>
      </c>
      <c r="N7" s="5">
        <f>J7-K7+L7</f>
        <v>74400</v>
      </c>
    </row>
    <row r="8" spans="1:26" s="2" customFormat="1" ht="24" hidden="1" x14ac:dyDescent="0.25">
      <c r="A8" s="3">
        <v>10</v>
      </c>
      <c r="B8" s="27" t="s">
        <v>9</v>
      </c>
      <c r="C8" s="4" t="s">
        <v>82</v>
      </c>
      <c r="D8" s="1">
        <v>7927.94</v>
      </c>
      <c r="E8" s="5"/>
      <c r="F8" s="5">
        <f>D8</f>
        <v>7927.94</v>
      </c>
      <c r="G8" s="5"/>
      <c r="H8" s="5"/>
      <c r="I8" s="74"/>
      <c r="J8" s="1">
        <f t="shared" ref="J8:J71" si="0">D8-E8-F8+G8</f>
        <v>0</v>
      </c>
      <c r="K8" s="5"/>
      <c r="L8" s="5"/>
      <c r="M8" s="74"/>
      <c r="N8" s="5">
        <f t="shared" ref="N8:N71" si="1">J8-K8+L8</f>
        <v>0</v>
      </c>
    </row>
    <row r="9" spans="1:26" s="2" customFormat="1" hidden="1" x14ac:dyDescent="0.25">
      <c r="A9" s="3">
        <v>10</v>
      </c>
      <c r="B9" s="27" t="s">
        <v>106</v>
      </c>
      <c r="C9" s="4" t="s">
        <v>107</v>
      </c>
      <c r="D9" s="100">
        <v>11600</v>
      </c>
      <c r="E9" s="99">
        <v>11594</v>
      </c>
      <c r="F9" s="5">
        <v>6</v>
      </c>
      <c r="G9" s="5"/>
      <c r="H9" s="5"/>
      <c r="I9" s="74"/>
      <c r="J9" s="1">
        <f t="shared" si="0"/>
        <v>0</v>
      </c>
      <c r="K9" s="5"/>
      <c r="L9" s="5"/>
      <c r="M9" s="74"/>
      <c r="N9" s="5">
        <f t="shared" si="1"/>
        <v>0</v>
      </c>
    </row>
    <row r="10" spans="1:26" s="2" customFormat="1" hidden="1" x14ac:dyDescent="0.25">
      <c r="A10" s="3">
        <v>10</v>
      </c>
      <c r="B10" s="27" t="s">
        <v>41</v>
      </c>
      <c r="C10" s="4" t="s">
        <v>40</v>
      </c>
      <c r="D10" s="1">
        <v>8420</v>
      </c>
      <c r="E10" s="5">
        <f>D10</f>
        <v>8420</v>
      </c>
      <c r="F10" s="5"/>
      <c r="G10" s="28"/>
      <c r="H10" s="28"/>
      <c r="I10" s="80"/>
      <c r="J10" s="1">
        <f t="shared" si="0"/>
        <v>0</v>
      </c>
      <c r="K10" s="5"/>
      <c r="L10" s="5"/>
      <c r="M10" s="74"/>
      <c r="N10" s="5">
        <f t="shared" si="1"/>
        <v>0</v>
      </c>
    </row>
    <row r="11" spans="1:26" s="2" customFormat="1" ht="36" hidden="1" x14ac:dyDescent="0.25">
      <c r="A11" s="3">
        <v>10</v>
      </c>
      <c r="B11" s="25" t="s">
        <v>45</v>
      </c>
      <c r="C11" s="4" t="s">
        <v>81</v>
      </c>
      <c r="D11" s="1">
        <v>18538</v>
      </c>
      <c r="E11" s="5">
        <f>D11</f>
        <v>18538</v>
      </c>
      <c r="F11" s="5"/>
      <c r="G11" s="5"/>
      <c r="H11" s="5"/>
      <c r="I11" s="74"/>
      <c r="J11" s="1">
        <f t="shared" si="0"/>
        <v>0</v>
      </c>
      <c r="K11" s="5"/>
      <c r="L11" s="5"/>
      <c r="M11" s="74"/>
      <c r="N11" s="5">
        <f t="shared" si="1"/>
        <v>0</v>
      </c>
    </row>
    <row r="12" spans="1:26" s="2" customFormat="1" ht="24" x14ac:dyDescent="0.25">
      <c r="A12" s="3">
        <v>10</v>
      </c>
      <c r="B12" s="25" t="s">
        <v>37</v>
      </c>
      <c r="C12" s="4" t="s">
        <v>84</v>
      </c>
      <c r="D12" s="1">
        <v>112800</v>
      </c>
      <c r="E12" s="5"/>
      <c r="F12" s="98">
        <f>112800-74400</f>
        <v>38400</v>
      </c>
      <c r="G12" s="5"/>
      <c r="H12" s="5"/>
      <c r="I12" s="74"/>
      <c r="J12" s="1">
        <f t="shared" si="0"/>
        <v>74400</v>
      </c>
      <c r="K12" s="5"/>
      <c r="L12" s="5"/>
      <c r="M12" s="74"/>
      <c r="N12" s="5">
        <f t="shared" si="1"/>
        <v>74400</v>
      </c>
    </row>
    <row r="13" spans="1:26" s="23" customFormat="1" ht="47.25" customHeight="1" x14ac:dyDescent="0.3">
      <c r="A13" s="24">
        <v>15</v>
      </c>
      <c r="B13" s="18"/>
      <c r="C13" s="19" t="s">
        <v>8</v>
      </c>
      <c r="D13" s="20"/>
      <c r="E13" s="21"/>
      <c r="F13" s="21"/>
      <c r="G13" s="21"/>
      <c r="H13" s="21"/>
      <c r="I13" s="73"/>
      <c r="J13" s="1"/>
      <c r="K13" s="21"/>
      <c r="L13" s="21"/>
      <c r="M13" s="73"/>
      <c r="N13" s="5"/>
    </row>
    <row r="14" spans="1:26" s="2" customFormat="1" ht="36" x14ac:dyDescent="0.25">
      <c r="A14" s="3">
        <v>15</v>
      </c>
      <c r="B14" s="27" t="s">
        <v>7</v>
      </c>
      <c r="C14" s="4" t="s">
        <v>39</v>
      </c>
      <c r="D14" s="1">
        <v>15500</v>
      </c>
      <c r="E14" s="5"/>
      <c r="F14" s="5"/>
      <c r="G14" s="5"/>
      <c r="H14" s="5"/>
      <c r="I14" s="74"/>
      <c r="J14" s="1">
        <f t="shared" si="0"/>
        <v>15500</v>
      </c>
      <c r="K14" s="5"/>
      <c r="L14" s="5"/>
      <c r="M14" s="74"/>
      <c r="N14" s="5">
        <f t="shared" si="1"/>
        <v>15500</v>
      </c>
    </row>
    <row r="15" spans="1:26" s="2" customFormat="1" ht="34.5" customHeight="1" x14ac:dyDescent="0.25">
      <c r="A15" s="3">
        <v>15</v>
      </c>
      <c r="B15" s="25" t="s">
        <v>49</v>
      </c>
      <c r="C15" s="4" t="s">
        <v>61</v>
      </c>
      <c r="D15" s="1">
        <v>30000</v>
      </c>
      <c r="E15" s="5"/>
      <c r="F15" s="5"/>
      <c r="G15" s="5">
        <v>7200</v>
      </c>
      <c r="H15" s="5"/>
      <c r="I15" s="74"/>
      <c r="J15" s="1">
        <f t="shared" si="0"/>
        <v>37200</v>
      </c>
      <c r="K15" s="5"/>
      <c r="L15" s="5"/>
      <c r="M15" s="74"/>
      <c r="N15" s="5">
        <f t="shared" si="1"/>
        <v>37200</v>
      </c>
    </row>
    <row r="16" spans="1:26" s="2" customFormat="1" ht="33" customHeight="1" x14ac:dyDescent="0.25">
      <c r="A16" s="3">
        <v>15</v>
      </c>
      <c r="B16" s="25" t="s">
        <v>131</v>
      </c>
      <c r="C16" s="4" t="s">
        <v>132</v>
      </c>
      <c r="D16" s="1"/>
      <c r="E16" s="5"/>
      <c r="F16" s="5"/>
      <c r="G16" s="5"/>
      <c r="H16" s="5"/>
      <c r="I16" s="74"/>
      <c r="J16" s="1">
        <v>0</v>
      </c>
      <c r="K16" s="5"/>
      <c r="L16" s="5">
        <v>37200</v>
      </c>
      <c r="M16" s="74">
        <v>37200</v>
      </c>
      <c r="N16" s="5">
        <f t="shared" si="1"/>
        <v>37200</v>
      </c>
    </row>
    <row r="17" spans="1:14" s="2" customFormat="1" ht="31.5" customHeight="1" x14ac:dyDescent="0.25">
      <c r="A17" s="3">
        <v>15</v>
      </c>
      <c r="B17" s="25" t="s">
        <v>134</v>
      </c>
      <c r="C17" s="4" t="s">
        <v>135</v>
      </c>
      <c r="D17" s="1"/>
      <c r="E17" s="5"/>
      <c r="F17" s="5"/>
      <c r="G17" s="5"/>
      <c r="H17" s="5"/>
      <c r="I17" s="74"/>
      <c r="J17" s="1">
        <v>0</v>
      </c>
      <c r="K17" s="5"/>
      <c r="L17" s="5">
        <v>12000</v>
      </c>
      <c r="M17" s="74">
        <v>12000</v>
      </c>
      <c r="N17" s="5">
        <f t="shared" si="1"/>
        <v>12000</v>
      </c>
    </row>
    <row r="18" spans="1:14" s="2" customFormat="1" ht="24" customHeight="1" x14ac:dyDescent="0.25">
      <c r="A18" s="3">
        <v>15</v>
      </c>
      <c r="B18" s="25" t="s">
        <v>104</v>
      </c>
      <c r="C18" s="4" t="s">
        <v>105</v>
      </c>
      <c r="D18" s="1">
        <v>0</v>
      </c>
      <c r="E18" s="5"/>
      <c r="F18" s="5"/>
      <c r="G18" s="5"/>
      <c r="H18" s="5"/>
      <c r="I18" s="74">
        <v>355073</v>
      </c>
      <c r="J18" s="1">
        <f>I18</f>
        <v>355073</v>
      </c>
      <c r="K18" s="5">
        <v>355073</v>
      </c>
      <c r="L18" s="5"/>
      <c r="M18" s="74"/>
      <c r="N18" s="5">
        <f t="shared" si="1"/>
        <v>0</v>
      </c>
    </row>
    <row r="19" spans="1:14" s="2" customFormat="1" ht="24" x14ac:dyDescent="0.25">
      <c r="A19" s="3">
        <v>15</v>
      </c>
      <c r="B19" s="6" t="s">
        <v>11</v>
      </c>
      <c r="C19" s="4" t="s">
        <v>12</v>
      </c>
      <c r="D19" s="1">
        <v>711.05</v>
      </c>
      <c r="E19" s="5"/>
      <c r="F19" s="5"/>
      <c r="G19" s="5"/>
      <c r="H19" s="5"/>
      <c r="I19" s="74"/>
      <c r="J19" s="1">
        <f t="shared" si="0"/>
        <v>711.05</v>
      </c>
      <c r="K19" s="5"/>
      <c r="L19" s="5"/>
      <c r="M19" s="74"/>
      <c r="N19" s="5">
        <f t="shared" si="1"/>
        <v>711.05</v>
      </c>
    </row>
    <row r="20" spans="1:14" s="2" customFormat="1" x14ac:dyDescent="0.25">
      <c r="A20" s="3">
        <v>15</v>
      </c>
      <c r="B20" s="6" t="s">
        <v>13</v>
      </c>
      <c r="C20" s="4" t="s">
        <v>14</v>
      </c>
      <c r="D20" s="1">
        <v>11924.1</v>
      </c>
      <c r="E20" s="5"/>
      <c r="F20" s="5"/>
      <c r="G20" s="5"/>
      <c r="H20" s="5"/>
      <c r="I20" s="74"/>
      <c r="J20" s="1">
        <f t="shared" si="0"/>
        <v>11924.1</v>
      </c>
      <c r="K20" s="5"/>
      <c r="L20" s="5"/>
      <c r="M20" s="74"/>
      <c r="N20" s="5">
        <f t="shared" si="1"/>
        <v>11924.1</v>
      </c>
    </row>
    <row r="21" spans="1:14" s="2" customFormat="1" hidden="1" x14ac:dyDescent="0.25">
      <c r="A21" s="3">
        <v>15</v>
      </c>
      <c r="B21" s="6" t="s">
        <v>15</v>
      </c>
      <c r="C21" s="4" t="s">
        <v>83</v>
      </c>
      <c r="D21" s="1">
        <v>320</v>
      </c>
      <c r="E21" s="5">
        <v>310</v>
      </c>
      <c r="F21" s="5">
        <v>10</v>
      </c>
      <c r="G21" s="5"/>
      <c r="H21" s="5"/>
      <c r="I21" s="74"/>
      <c r="J21" s="1">
        <f t="shared" si="0"/>
        <v>0</v>
      </c>
      <c r="K21" s="5"/>
      <c r="L21" s="5"/>
      <c r="M21" s="74"/>
      <c r="N21" s="5">
        <f t="shared" si="1"/>
        <v>0</v>
      </c>
    </row>
    <row r="22" spans="1:14" s="2" customFormat="1" x14ac:dyDescent="0.25">
      <c r="A22" s="3">
        <v>15</v>
      </c>
      <c r="B22" s="6" t="s">
        <v>16</v>
      </c>
      <c r="C22" s="4" t="s">
        <v>50</v>
      </c>
      <c r="D22" s="30">
        <v>83420.59</v>
      </c>
      <c r="E22" s="5">
        <v>14945.47</v>
      </c>
      <c r="F22" s="5"/>
      <c r="G22" s="5"/>
      <c r="H22" s="5"/>
      <c r="I22" s="74"/>
      <c r="J22" s="1">
        <f t="shared" si="0"/>
        <v>68475.12</v>
      </c>
      <c r="K22" s="5"/>
      <c r="L22" s="5"/>
      <c r="M22" s="74"/>
      <c r="N22" s="5">
        <f t="shared" si="1"/>
        <v>68475.12</v>
      </c>
    </row>
    <row r="23" spans="1:14" s="2" customFormat="1" ht="39" hidden="1" customHeight="1" x14ac:dyDescent="0.25">
      <c r="A23" s="3">
        <v>15</v>
      </c>
      <c r="B23" s="6" t="s">
        <v>17</v>
      </c>
      <c r="C23" s="4" t="s">
        <v>88</v>
      </c>
      <c r="D23" s="1">
        <v>25409.18</v>
      </c>
      <c r="E23" s="5">
        <f>D23</f>
        <v>25409.18</v>
      </c>
      <c r="F23" s="5"/>
      <c r="G23" s="5"/>
      <c r="H23" s="5"/>
      <c r="I23" s="74"/>
      <c r="J23" s="1">
        <f t="shared" si="0"/>
        <v>0</v>
      </c>
      <c r="K23" s="5"/>
      <c r="L23" s="5"/>
      <c r="M23" s="74"/>
      <c r="N23" s="5">
        <f t="shared" si="1"/>
        <v>0</v>
      </c>
    </row>
    <row r="24" spans="1:14" s="2" customFormat="1" ht="40.5" customHeight="1" x14ac:dyDescent="0.25">
      <c r="A24" s="3">
        <v>15</v>
      </c>
      <c r="B24" s="6" t="s">
        <v>18</v>
      </c>
      <c r="C24" s="4" t="s">
        <v>116</v>
      </c>
      <c r="D24" s="1">
        <v>109946.07</v>
      </c>
      <c r="E24" s="5">
        <f>94319.08</f>
        <v>94319.08</v>
      </c>
      <c r="F24" s="5"/>
      <c r="G24" s="5"/>
      <c r="H24" s="5"/>
      <c r="I24" s="74"/>
      <c r="J24" s="1">
        <f t="shared" si="0"/>
        <v>15626.990000000005</v>
      </c>
      <c r="K24" s="5"/>
      <c r="L24" s="5"/>
      <c r="M24" s="74"/>
      <c r="N24" s="5">
        <f t="shared" si="1"/>
        <v>15626.990000000005</v>
      </c>
    </row>
    <row r="25" spans="1:14" s="7" customFormat="1" ht="24" x14ac:dyDescent="0.25">
      <c r="A25" s="31">
        <v>15</v>
      </c>
      <c r="B25" s="25" t="s">
        <v>33</v>
      </c>
      <c r="C25" s="4" t="s">
        <v>89</v>
      </c>
      <c r="D25" s="1">
        <v>1000</v>
      </c>
      <c r="E25" s="32"/>
      <c r="F25" s="32"/>
      <c r="G25" s="32"/>
      <c r="H25" s="32"/>
      <c r="I25" s="75"/>
      <c r="J25" s="1">
        <f t="shared" si="0"/>
        <v>1000</v>
      </c>
      <c r="K25" s="32"/>
      <c r="L25" s="32"/>
      <c r="M25" s="75"/>
      <c r="N25" s="5">
        <f t="shared" si="1"/>
        <v>1000</v>
      </c>
    </row>
    <row r="26" spans="1:14" s="2" customFormat="1" x14ac:dyDescent="0.25">
      <c r="A26" s="3">
        <v>15</v>
      </c>
      <c r="B26" s="6" t="s">
        <v>19</v>
      </c>
      <c r="C26" s="4" t="s">
        <v>36</v>
      </c>
      <c r="D26" s="1">
        <v>800</v>
      </c>
      <c r="E26" s="5"/>
      <c r="F26" s="5"/>
      <c r="G26" s="5"/>
      <c r="H26" s="5"/>
      <c r="I26" s="74"/>
      <c r="J26" s="1">
        <f t="shared" si="0"/>
        <v>800</v>
      </c>
      <c r="K26" s="5"/>
      <c r="L26" s="5"/>
      <c r="M26" s="74"/>
      <c r="N26" s="5">
        <f t="shared" si="1"/>
        <v>800</v>
      </c>
    </row>
    <row r="27" spans="1:14" s="2" customFormat="1" x14ac:dyDescent="0.25">
      <c r="A27" s="3">
        <v>15</v>
      </c>
      <c r="B27" s="6" t="s">
        <v>128</v>
      </c>
      <c r="C27" s="4" t="s">
        <v>129</v>
      </c>
      <c r="D27" s="1"/>
      <c r="E27" s="5"/>
      <c r="F27" s="5"/>
      <c r="G27" s="5"/>
      <c r="H27" s="5"/>
      <c r="I27" s="74"/>
      <c r="J27" s="1">
        <v>0</v>
      </c>
      <c r="K27" s="5"/>
      <c r="L27" s="5">
        <v>10000</v>
      </c>
      <c r="M27" s="74">
        <v>10000</v>
      </c>
      <c r="N27" s="5">
        <f t="shared" si="1"/>
        <v>10000</v>
      </c>
    </row>
    <row r="28" spans="1:14" s="23" customFormat="1" ht="19.5" x14ac:dyDescent="0.3">
      <c r="A28" s="24">
        <v>30</v>
      </c>
      <c r="B28" s="18"/>
      <c r="C28" s="19" t="s">
        <v>20</v>
      </c>
      <c r="D28" s="20"/>
      <c r="E28" s="21"/>
      <c r="F28" s="21"/>
      <c r="G28" s="21"/>
      <c r="H28" s="21"/>
      <c r="I28" s="73"/>
      <c r="J28" s="1"/>
      <c r="K28" s="21"/>
      <c r="L28" s="21"/>
      <c r="M28" s="73"/>
      <c r="N28" s="5"/>
    </row>
    <row r="29" spans="1:14" s="23" customFormat="1" ht="36" x14ac:dyDescent="0.3">
      <c r="A29" s="3">
        <v>30</v>
      </c>
      <c r="B29" s="27" t="s">
        <v>60</v>
      </c>
      <c r="C29" s="4" t="s">
        <v>90</v>
      </c>
      <c r="D29" s="1">
        <v>30000</v>
      </c>
      <c r="E29" s="5">
        <v>1078.8</v>
      </c>
      <c r="F29" s="1"/>
      <c r="G29" s="30"/>
      <c r="H29" s="30"/>
      <c r="I29" s="81"/>
      <c r="J29" s="1">
        <f t="shared" si="0"/>
        <v>28921.200000000001</v>
      </c>
      <c r="K29" s="21"/>
      <c r="L29" s="21"/>
      <c r="M29" s="73"/>
      <c r="N29" s="5">
        <f t="shared" si="1"/>
        <v>28921.200000000001</v>
      </c>
    </row>
    <row r="30" spans="1:14" s="2" customFormat="1" ht="24" x14ac:dyDescent="0.25">
      <c r="A30" s="33">
        <v>30</v>
      </c>
      <c r="B30" s="34" t="s">
        <v>65</v>
      </c>
      <c r="C30" s="35" t="s">
        <v>73</v>
      </c>
      <c r="D30" s="36">
        <v>37200</v>
      </c>
      <c r="E30" s="37"/>
      <c r="F30" s="37"/>
      <c r="G30" s="37"/>
      <c r="H30" s="37"/>
      <c r="I30" s="74"/>
      <c r="J30" s="1">
        <f t="shared" si="0"/>
        <v>37200</v>
      </c>
      <c r="K30" s="5"/>
      <c r="L30" s="5"/>
      <c r="M30" s="74"/>
      <c r="N30" s="5">
        <f t="shared" si="1"/>
        <v>37200</v>
      </c>
    </row>
    <row r="31" spans="1:14" s="2" customFormat="1" ht="36" hidden="1" x14ac:dyDescent="0.25">
      <c r="A31" s="3">
        <v>30</v>
      </c>
      <c r="B31" s="25">
        <v>67370001</v>
      </c>
      <c r="C31" s="4" t="s">
        <v>91</v>
      </c>
      <c r="D31" s="43">
        <v>57413</v>
      </c>
      <c r="E31" s="5">
        <f>D31</f>
        <v>57413</v>
      </c>
      <c r="F31" s="5"/>
      <c r="G31" s="29"/>
      <c r="H31" s="29"/>
      <c r="I31" s="82"/>
      <c r="J31" s="1">
        <f t="shared" si="0"/>
        <v>0</v>
      </c>
      <c r="K31" s="5"/>
      <c r="L31" s="5"/>
      <c r="M31" s="74"/>
      <c r="N31" s="5">
        <f t="shared" si="1"/>
        <v>0</v>
      </c>
    </row>
    <row r="32" spans="1:14" s="2" customFormat="1" ht="41.25" hidden="1" customHeight="1" x14ac:dyDescent="0.25">
      <c r="A32" s="3">
        <v>30</v>
      </c>
      <c r="B32" s="27" t="s">
        <v>28</v>
      </c>
      <c r="C32" s="4" t="s">
        <v>92</v>
      </c>
      <c r="D32" s="1">
        <v>32000</v>
      </c>
      <c r="E32" s="5">
        <v>31997.53</v>
      </c>
      <c r="F32" s="5">
        <f>D32-E32</f>
        <v>2.4700000000011642</v>
      </c>
      <c r="G32" s="5"/>
      <c r="H32" s="5"/>
      <c r="I32" s="74"/>
      <c r="J32" s="1">
        <f t="shared" si="0"/>
        <v>0</v>
      </c>
      <c r="K32" s="5"/>
      <c r="L32" s="5"/>
      <c r="M32" s="74"/>
      <c r="N32" s="5">
        <f t="shared" si="1"/>
        <v>0</v>
      </c>
    </row>
    <row r="33" spans="1:15" s="2" customFormat="1" ht="37.5" customHeight="1" x14ac:dyDescent="0.25">
      <c r="A33" s="3">
        <v>30</v>
      </c>
      <c r="B33" s="6" t="s">
        <v>5</v>
      </c>
      <c r="C33" s="4" t="s">
        <v>111</v>
      </c>
      <c r="D33" s="1">
        <v>24800.11</v>
      </c>
      <c r="E33" s="5">
        <f>5716.4+3633.2</f>
        <v>9349.5999999999985</v>
      </c>
      <c r="F33" s="5"/>
      <c r="G33" s="98">
        <f>38400+3003.56+6+10000</f>
        <v>51409.56</v>
      </c>
      <c r="H33" s="98"/>
      <c r="I33" s="74"/>
      <c r="J33" s="1">
        <f t="shared" si="0"/>
        <v>66860.070000000007</v>
      </c>
      <c r="K33" s="5"/>
      <c r="L33" s="5"/>
      <c r="M33" s="74"/>
      <c r="N33" s="5">
        <f t="shared" si="1"/>
        <v>66860.070000000007</v>
      </c>
    </row>
    <row r="34" spans="1:15" s="2" customFormat="1" ht="24" hidden="1" x14ac:dyDescent="0.25">
      <c r="A34" s="3">
        <v>30</v>
      </c>
      <c r="B34" s="6" t="s">
        <v>6</v>
      </c>
      <c r="C34" s="4" t="s">
        <v>93</v>
      </c>
      <c r="D34" s="1">
        <v>2000</v>
      </c>
      <c r="E34" s="5"/>
      <c r="F34" s="5">
        <v>2000</v>
      </c>
      <c r="G34" s="5"/>
      <c r="H34" s="5"/>
      <c r="I34" s="74"/>
      <c r="J34" s="1">
        <f t="shared" si="0"/>
        <v>0</v>
      </c>
      <c r="K34" s="5"/>
      <c r="L34" s="5"/>
      <c r="M34" s="74"/>
      <c r="N34" s="5">
        <f t="shared" si="1"/>
        <v>0</v>
      </c>
    </row>
    <row r="35" spans="1:15" s="2" customFormat="1" ht="24" x14ac:dyDescent="0.25">
      <c r="A35" s="3">
        <v>30</v>
      </c>
      <c r="B35" s="6" t="s">
        <v>133</v>
      </c>
      <c r="C35" s="4" t="s">
        <v>149</v>
      </c>
      <c r="D35" s="1"/>
      <c r="E35" s="5"/>
      <c r="F35" s="5"/>
      <c r="G35" s="5"/>
      <c r="H35" s="5"/>
      <c r="I35" s="74"/>
      <c r="J35" s="1">
        <v>0</v>
      </c>
      <c r="K35" s="5"/>
      <c r="L35" s="5">
        <v>10000</v>
      </c>
      <c r="M35" s="74">
        <v>10000</v>
      </c>
      <c r="N35" s="5">
        <f t="shared" si="1"/>
        <v>10000</v>
      </c>
    </row>
    <row r="36" spans="1:15" s="8" customFormat="1" ht="29.25" hidden="1" customHeight="1" x14ac:dyDescent="0.25">
      <c r="A36" s="108" t="s">
        <v>21</v>
      </c>
      <c r="B36" s="109" t="s">
        <v>22</v>
      </c>
      <c r="C36" s="110" t="s">
        <v>94</v>
      </c>
      <c r="D36" s="41">
        <v>216</v>
      </c>
      <c r="E36" s="42"/>
      <c r="F36" s="42">
        <v>216</v>
      </c>
      <c r="G36" s="42"/>
      <c r="H36" s="42"/>
      <c r="I36" s="76"/>
      <c r="J36" s="1">
        <f t="shared" si="0"/>
        <v>0</v>
      </c>
      <c r="K36" s="42"/>
      <c r="L36" s="42"/>
      <c r="M36" s="76"/>
      <c r="N36" s="5">
        <f t="shared" si="1"/>
        <v>0</v>
      </c>
    </row>
    <row r="37" spans="1:15" s="2" customFormat="1" hidden="1" x14ac:dyDescent="0.25">
      <c r="A37" s="3">
        <v>30</v>
      </c>
      <c r="B37" s="6" t="s">
        <v>23</v>
      </c>
      <c r="C37" s="4" t="s">
        <v>95</v>
      </c>
      <c r="D37" s="1">
        <v>47.15</v>
      </c>
      <c r="E37" s="1"/>
      <c r="F37" s="5">
        <v>47.15</v>
      </c>
      <c r="G37" s="5"/>
      <c r="H37" s="5"/>
      <c r="I37" s="74"/>
      <c r="J37" s="1">
        <f t="shared" si="0"/>
        <v>0</v>
      </c>
      <c r="K37" s="5"/>
      <c r="L37" s="5"/>
      <c r="M37" s="74"/>
      <c r="N37" s="5">
        <f t="shared" si="1"/>
        <v>0</v>
      </c>
    </row>
    <row r="38" spans="1:15" s="2" customFormat="1" ht="24" x14ac:dyDescent="0.25">
      <c r="A38" s="3">
        <v>30</v>
      </c>
      <c r="B38" s="6" t="s">
        <v>24</v>
      </c>
      <c r="C38" s="4" t="s">
        <v>110</v>
      </c>
      <c r="D38" s="1">
        <v>170384</v>
      </c>
      <c r="E38" s="5"/>
      <c r="F38" s="5"/>
      <c r="G38" s="5"/>
      <c r="H38" s="5"/>
      <c r="I38" s="74"/>
      <c r="J38" s="1">
        <f t="shared" si="0"/>
        <v>170384</v>
      </c>
      <c r="K38" s="5"/>
      <c r="L38" s="5"/>
      <c r="M38" s="74"/>
      <c r="N38" s="5">
        <f t="shared" si="1"/>
        <v>170384</v>
      </c>
    </row>
    <row r="39" spans="1:15" s="2" customFormat="1" ht="27" customHeight="1" x14ac:dyDescent="0.25">
      <c r="A39" s="3">
        <v>30</v>
      </c>
      <c r="B39" s="6" t="s">
        <v>25</v>
      </c>
      <c r="C39" s="4" t="s">
        <v>96</v>
      </c>
      <c r="D39" s="1">
        <v>631136</v>
      </c>
      <c r="E39" s="5">
        <v>151139.26999999999</v>
      </c>
      <c r="F39" s="5"/>
      <c r="G39" s="5"/>
      <c r="H39" s="5"/>
      <c r="I39" s="74"/>
      <c r="J39" s="1">
        <f t="shared" si="0"/>
        <v>479996.73</v>
      </c>
      <c r="K39" s="5"/>
      <c r="L39" s="5"/>
      <c r="M39" s="74"/>
      <c r="N39" s="5">
        <f t="shared" si="1"/>
        <v>479996.73</v>
      </c>
    </row>
    <row r="40" spans="1:15" s="2" customFormat="1" ht="27" customHeight="1" x14ac:dyDescent="0.25">
      <c r="A40" s="3">
        <v>30</v>
      </c>
      <c r="B40" s="27" t="s">
        <v>64</v>
      </c>
      <c r="C40" s="4" t="s">
        <v>115</v>
      </c>
      <c r="D40" s="1">
        <v>10005</v>
      </c>
      <c r="E40" s="5"/>
      <c r="F40" s="5"/>
      <c r="G40" s="5"/>
      <c r="H40" s="5"/>
      <c r="I40" s="74"/>
      <c r="J40" s="1">
        <f t="shared" si="0"/>
        <v>10005</v>
      </c>
      <c r="K40" s="5"/>
      <c r="L40" s="5"/>
      <c r="M40" s="74"/>
      <c r="N40" s="5">
        <f t="shared" si="1"/>
        <v>10005</v>
      </c>
    </row>
    <row r="41" spans="1:15" s="2" customFormat="1" ht="27" customHeight="1" x14ac:dyDescent="0.25">
      <c r="A41" s="3">
        <v>30</v>
      </c>
      <c r="B41" s="27" t="s">
        <v>108</v>
      </c>
      <c r="C41" s="4" t="s">
        <v>109</v>
      </c>
      <c r="D41" s="1">
        <v>0</v>
      </c>
      <c r="E41" s="5"/>
      <c r="F41" s="5"/>
      <c r="G41" s="5"/>
      <c r="H41" s="5"/>
      <c r="I41" s="74">
        <v>479197</v>
      </c>
      <c r="J41" s="1">
        <f>D41-E41-F41+G41+I41</f>
        <v>479197</v>
      </c>
      <c r="K41" s="5">
        <v>6937</v>
      </c>
      <c r="L41" s="5"/>
      <c r="M41" s="74">
        <f>J41-K41</f>
        <v>472260</v>
      </c>
      <c r="N41" s="5">
        <f t="shared" si="1"/>
        <v>472260</v>
      </c>
      <c r="O41" s="15"/>
    </row>
    <row r="42" spans="1:15" s="2" customFormat="1" ht="24" x14ac:dyDescent="0.25">
      <c r="A42" s="3">
        <v>30</v>
      </c>
      <c r="B42" s="27" t="s">
        <v>74</v>
      </c>
      <c r="C42" s="4" t="s">
        <v>99</v>
      </c>
      <c r="D42" s="1">
        <v>74400</v>
      </c>
      <c r="E42" s="5"/>
      <c r="F42" s="5"/>
      <c r="G42" s="5"/>
      <c r="H42" s="5"/>
      <c r="I42" s="74"/>
      <c r="J42" s="1">
        <f t="shared" si="0"/>
        <v>74400</v>
      </c>
      <c r="K42" s="5"/>
      <c r="L42" s="5"/>
      <c r="M42" s="74"/>
      <c r="N42" s="5">
        <f t="shared" si="1"/>
        <v>74400</v>
      </c>
    </row>
    <row r="43" spans="1:15" s="2" customFormat="1" x14ac:dyDescent="0.25">
      <c r="A43" s="3">
        <v>30</v>
      </c>
      <c r="B43" s="27" t="s">
        <v>75</v>
      </c>
      <c r="C43" s="4" t="s">
        <v>76</v>
      </c>
      <c r="D43" s="1">
        <v>74400</v>
      </c>
      <c r="E43" s="5"/>
      <c r="F43" s="5"/>
      <c r="G43" s="5"/>
      <c r="H43" s="5"/>
      <c r="I43" s="74"/>
      <c r="J43" s="1">
        <f t="shared" si="0"/>
        <v>74400</v>
      </c>
      <c r="K43" s="5"/>
      <c r="L43" s="5"/>
      <c r="M43" s="74"/>
      <c r="N43" s="5">
        <f t="shared" si="1"/>
        <v>74400</v>
      </c>
    </row>
    <row r="44" spans="1:15" s="2" customFormat="1" ht="24" x14ac:dyDescent="0.25">
      <c r="A44" s="3">
        <v>30</v>
      </c>
      <c r="B44" s="27" t="s">
        <v>150</v>
      </c>
      <c r="C44" s="4" t="s">
        <v>130</v>
      </c>
      <c r="D44" s="1"/>
      <c r="E44" s="5"/>
      <c r="F44" s="5"/>
      <c r="G44" s="5"/>
      <c r="H44" s="5"/>
      <c r="I44" s="74"/>
      <c r="J44" s="1">
        <v>0</v>
      </c>
      <c r="K44" s="5"/>
      <c r="L44" s="5">
        <v>74400</v>
      </c>
      <c r="M44" s="74">
        <v>74400</v>
      </c>
      <c r="N44" s="5">
        <f t="shared" si="1"/>
        <v>74400</v>
      </c>
    </row>
    <row r="45" spans="1:15" s="2" customFormat="1" ht="24" x14ac:dyDescent="0.25">
      <c r="A45" s="3">
        <v>30</v>
      </c>
      <c r="B45" s="25" t="s">
        <v>26</v>
      </c>
      <c r="C45" s="4" t="s">
        <v>34</v>
      </c>
      <c r="D45" s="1">
        <v>6200</v>
      </c>
      <c r="E45" s="5"/>
      <c r="F45" s="5"/>
      <c r="G45" s="5"/>
      <c r="H45" s="5"/>
      <c r="I45" s="74"/>
      <c r="J45" s="1">
        <f t="shared" si="0"/>
        <v>6200</v>
      </c>
      <c r="K45" s="5"/>
      <c r="L45" s="5"/>
      <c r="M45" s="74"/>
      <c r="N45" s="5">
        <f t="shared" si="1"/>
        <v>6200</v>
      </c>
    </row>
    <row r="46" spans="1:15" s="2" customFormat="1" ht="40.5" customHeight="1" x14ac:dyDescent="0.25">
      <c r="A46" s="3">
        <v>30</v>
      </c>
      <c r="B46" s="27" t="s">
        <v>35</v>
      </c>
      <c r="C46" s="4" t="s">
        <v>51</v>
      </c>
      <c r="D46" s="1">
        <v>100</v>
      </c>
      <c r="E46" s="5"/>
      <c r="F46" s="5"/>
      <c r="G46" s="5"/>
      <c r="H46" s="5"/>
      <c r="I46" s="74"/>
      <c r="J46" s="1">
        <f t="shared" si="0"/>
        <v>100</v>
      </c>
      <c r="K46" s="5">
        <v>100</v>
      </c>
      <c r="L46" s="5"/>
      <c r="M46" s="74"/>
      <c r="N46" s="5">
        <f t="shared" si="1"/>
        <v>0</v>
      </c>
    </row>
    <row r="47" spans="1:15" s="2" customFormat="1" ht="40.5" customHeight="1" x14ac:dyDescent="0.25">
      <c r="A47" s="3">
        <v>30</v>
      </c>
      <c r="B47" s="27" t="s">
        <v>125</v>
      </c>
      <c r="C47" s="4" t="s">
        <v>126</v>
      </c>
      <c r="D47" s="1"/>
      <c r="E47" s="5"/>
      <c r="F47" s="5"/>
      <c r="G47" s="5"/>
      <c r="H47" s="5"/>
      <c r="I47" s="74"/>
      <c r="J47" s="1">
        <v>0</v>
      </c>
      <c r="K47" s="5"/>
      <c r="L47" s="5">
        <v>24800</v>
      </c>
      <c r="M47" s="74">
        <v>24700</v>
      </c>
      <c r="N47" s="5">
        <f t="shared" si="1"/>
        <v>24800</v>
      </c>
    </row>
    <row r="48" spans="1:15" s="46" customFormat="1" ht="19.5" x14ac:dyDescent="0.3">
      <c r="A48" s="24">
        <v>35</v>
      </c>
      <c r="B48" s="44"/>
      <c r="C48" s="19" t="s">
        <v>27</v>
      </c>
      <c r="D48" s="1"/>
      <c r="E48" s="5"/>
      <c r="F48" s="5"/>
      <c r="G48" s="5"/>
      <c r="H48" s="5"/>
      <c r="I48" s="77"/>
      <c r="J48" s="1"/>
      <c r="K48" s="45"/>
      <c r="L48" s="45"/>
      <c r="M48" s="77"/>
      <c r="N48" s="5"/>
    </row>
    <row r="49" spans="1:14" s="46" customFormat="1" ht="24" x14ac:dyDescent="0.3">
      <c r="A49" s="3">
        <v>35</v>
      </c>
      <c r="B49" s="25" t="s">
        <v>127</v>
      </c>
      <c r="C49" s="4" t="s">
        <v>140</v>
      </c>
      <c r="D49" s="1"/>
      <c r="E49" s="5"/>
      <c r="F49" s="5"/>
      <c r="G49" s="5"/>
      <c r="H49" s="5"/>
      <c r="I49" s="77"/>
      <c r="J49" s="1">
        <v>0</v>
      </c>
      <c r="K49" s="45"/>
      <c r="L49" s="112">
        <v>37200</v>
      </c>
      <c r="M49" s="77"/>
      <c r="N49" s="5">
        <f t="shared" si="1"/>
        <v>37200</v>
      </c>
    </row>
    <row r="50" spans="1:14" s="2" customFormat="1" ht="24" x14ac:dyDescent="0.25">
      <c r="A50" s="3">
        <v>35</v>
      </c>
      <c r="B50" s="25" t="s">
        <v>46</v>
      </c>
      <c r="C50" s="4" t="s">
        <v>100</v>
      </c>
      <c r="D50" s="1">
        <v>156000</v>
      </c>
      <c r="E50" s="5"/>
      <c r="F50" s="47">
        <v>31226.46</v>
      </c>
      <c r="G50" s="47"/>
      <c r="H50" s="47"/>
      <c r="I50" s="83"/>
      <c r="J50" s="1">
        <f t="shared" si="0"/>
        <v>124773.54000000001</v>
      </c>
      <c r="K50" s="5"/>
      <c r="L50" s="5"/>
      <c r="M50" s="74"/>
      <c r="N50" s="5">
        <f t="shared" si="1"/>
        <v>124773.54000000001</v>
      </c>
    </row>
    <row r="51" spans="1:14" s="2" customFormat="1" ht="24" hidden="1" x14ac:dyDescent="0.25">
      <c r="A51" s="72">
        <v>35</v>
      </c>
      <c r="B51" s="25" t="s">
        <v>66</v>
      </c>
      <c r="C51" s="4" t="s">
        <v>68</v>
      </c>
      <c r="D51" s="1">
        <v>37200</v>
      </c>
      <c r="E51" s="5">
        <v>37200</v>
      </c>
      <c r="F51" s="5"/>
      <c r="G51" s="47"/>
      <c r="H51" s="47"/>
      <c r="I51" s="83"/>
      <c r="J51" s="1">
        <f t="shared" si="0"/>
        <v>0</v>
      </c>
      <c r="K51" s="5"/>
      <c r="L51" s="5"/>
      <c r="M51" s="74"/>
      <c r="N51" s="5">
        <f t="shared" si="1"/>
        <v>0</v>
      </c>
    </row>
    <row r="52" spans="1:14" s="2" customFormat="1" ht="24" x14ac:dyDescent="0.25">
      <c r="A52" s="111">
        <v>35</v>
      </c>
      <c r="B52" s="91" t="s">
        <v>97</v>
      </c>
      <c r="C52" s="92" t="s">
        <v>98</v>
      </c>
      <c r="D52" s="93">
        <v>0</v>
      </c>
      <c r="E52" s="5"/>
      <c r="F52" s="5"/>
      <c r="G52" s="94">
        <v>37200</v>
      </c>
      <c r="H52" s="94"/>
      <c r="I52" s="95"/>
      <c r="J52" s="1">
        <f t="shared" si="0"/>
        <v>37200</v>
      </c>
      <c r="K52" s="112">
        <v>37200</v>
      </c>
      <c r="L52" s="5"/>
      <c r="M52" s="74"/>
      <c r="N52" s="5">
        <f t="shared" si="1"/>
        <v>0</v>
      </c>
    </row>
    <row r="53" spans="1:14" s="2" customFormat="1" ht="24" x14ac:dyDescent="0.25">
      <c r="A53" s="3">
        <v>35</v>
      </c>
      <c r="B53" s="91" t="s">
        <v>114</v>
      </c>
      <c r="C53" s="4" t="s">
        <v>87</v>
      </c>
      <c r="D53" s="1">
        <v>0</v>
      </c>
      <c r="E53" s="5"/>
      <c r="F53" s="5"/>
      <c r="G53" s="96">
        <f>F65</f>
        <v>37200</v>
      </c>
      <c r="H53" s="96"/>
      <c r="I53" s="83"/>
      <c r="J53" s="1">
        <f t="shared" si="0"/>
        <v>37200</v>
      </c>
      <c r="K53" s="5"/>
      <c r="L53" s="5"/>
      <c r="M53" s="74"/>
      <c r="N53" s="5">
        <f t="shared" si="1"/>
        <v>37200</v>
      </c>
    </row>
    <row r="54" spans="1:14" s="46" customFormat="1" ht="24" hidden="1" x14ac:dyDescent="0.3">
      <c r="A54" s="3">
        <v>35</v>
      </c>
      <c r="B54" s="25" t="s">
        <v>71</v>
      </c>
      <c r="C54" s="4" t="s">
        <v>69</v>
      </c>
      <c r="D54" s="1">
        <v>37200</v>
      </c>
      <c r="E54" s="5">
        <v>36944.559999999998</v>
      </c>
      <c r="F54" s="99">
        <f>D54-E54</f>
        <v>255.44000000000233</v>
      </c>
      <c r="G54" s="45"/>
      <c r="H54" s="45"/>
      <c r="I54" s="77"/>
      <c r="J54" s="1">
        <f>D54-E54-F54+G54</f>
        <v>0</v>
      </c>
      <c r="K54" s="45"/>
      <c r="L54" s="45"/>
      <c r="M54" s="77"/>
      <c r="N54" s="5">
        <f t="shared" si="1"/>
        <v>0</v>
      </c>
    </row>
    <row r="55" spans="1:14" s="46" customFormat="1" ht="19.5" hidden="1" x14ac:dyDescent="0.3">
      <c r="A55" s="3">
        <v>35</v>
      </c>
      <c r="B55" s="25" t="s">
        <v>70</v>
      </c>
      <c r="C55" s="4" t="s">
        <v>72</v>
      </c>
      <c r="D55" s="1">
        <v>37200</v>
      </c>
      <c r="E55" s="5">
        <v>37044.75</v>
      </c>
      <c r="F55" s="5">
        <v>155.25</v>
      </c>
      <c r="G55" s="45"/>
      <c r="H55" s="45"/>
      <c r="I55" s="77"/>
      <c r="J55" s="1">
        <f>D55-E55-F55+G55</f>
        <v>0</v>
      </c>
      <c r="K55" s="45"/>
      <c r="L55" s="45"/>
      <c r="M55" s="77"/>
      <c r="N55" s="5">
        <f t="shared" si="1"/>
        <v>0</v>
      </c>
    </row>
    <row r="56" spans="1:14" s="46" customFormat="1" ht="24" x14ac:dyDescent="0.3">
      <c r="A56" s="3">
        <v>35</v>
      </c>
      <c r="B56" s="25" t="s">
        <v>141</v>
      </c>
      <c r="C56" s="4" t="s">
        <v>142</v>
      </c>
      <c r="D56" s="1"/>
      <c r="E56" s="5"/>
      <c r="F56" s="5"/>
      <c r="G56" s="45"/>
      <c r="H56" s="45"/>
      <c r="I56" s="77"/>
      <c r="J56" s="1">
        <v>0</v>
      </c>
      <c r="K56" s="45"/>
      <c r="L56" s="5">
        <v>30000</v>
      </c>
      <c r="M56" s="74">
        <v>30000</v>
      </c>
      <c r="N56" s="5">
        <f t="shared" si="1"/>
        <v>30000</v>
      </c>
    </row>
    <row r="57" spans="1:14" s="46" customFormat="1" ht="24" x14ac:dyDescent="0.3">
      <c r="A57" s="3">
        <v>35</v>
      </c>
      <c r="B57" s="25" t="s">
        <v>147</v>
      </c>
      <c r="C57" s="4" t="s">
        <v>148</v>
      </c>
      <c r="D57" s="1"/>
      <c r="E57" s="5"/>
      <c r="F57" s="5"/>
      <c r="G57" s="45"/>
      <c r="H57" s="45"/>
      <c r="I57" s="77"/>
      <c r="J57" s="1">
        <v>0</v>
      </c>
      <c r="K57" s="45"/>
      <c r="L57" s="5">
        <v>50000</v>
      </c>
      <c r="M57" s="74">
        <v>50000</v>
      </c>
      <c r="N57" s="5">
        <f t="shared" si="1"/>
        <v>50000</v>
      </c>
    </row>
    <row r="58" spans="1:14" s="46" customFormat="1" ht="24" x14ac:dyDescent="0.3">
      <c r="A58" s="3">
        <v>35</v>
      </c>
      <c r="B58" s="25" t="s">
        <v>138</v>
      </c>
      <c r="C58" s="4" t="s">
        <v>139</v>
      </c>
      <c r="D58" s="1"/>
      <c r="E58" s="5"/>
      <c r="F58" s="5"/>
      <c r="G58" s="45"/>
      <c r="H58" s="45"/>
      <c r="I58" s="77"/>
      <c r="J58" s="1">
        <v>0</v>
      </c>
      <c r="K58" s="45"/>
      <c r="L58" s="5">
        <v>10000</v>
      </c>
      <c r="M58" s="74">
        <v>10000</v>
      </c>
      <c r="N58" s="5">
        <f t="shared" si="1"/>
        <v>10000</v>
      </c>
    </row>
    <row r="59" spans="1:14" s="46" customFormat="1" ht="19.5" x14ac:dyDescent="0.3">
      <c r="A59" s="3">
        <v>35</v>
      </c>
      <c r="B59" s="25" t="s">
        <v>145</v>
      </c>
      <c r="C59" s="4" t="s">
        <v>146</v>
      </c>
      <c r="D59" s="1"/>
      <c r="E59" s="5"/>
      <c r="F59" s="5"/>
      <c r="G59" s="45"/>
      <c r="H59" s="45"/>
      <c r="I59" s="77"/>
      <c r="J59" s="1">
        <v>0</v>
      </c>
      <c r="K59" s="45"/>
      <c r="L59" s="5">
        <v>25000</v>
      </c>
      <c r="M59" s="74">
        <v>25000</v>
      </c>
      <c r="N59" s="5">
        <f t="shared" si="1"/>
        <v>25000</v>
      </c>
    </row>
    <row r="60" spans="1:14" s="8" customFormat="1" x14ac:dyDescent="0.25">
      <c r="A60" s="87" t="s">
        <v>29</v>
      </c>
      <c r="B60" s="88" t="s">
        <v>143</v>
      </c>
      <c r="C60" s="89" t="s">
        <v>144</v>
      </c>
      <c r="D60" s="48"/>
      <c r="E60" s="5"/>
      <c r="F60" s="49"/>
      <c r="G60" s="50"/>
      <c r="H60" s="50"/>
      <c r="I60" s="84"/>
      <c r="J60" s="1">
        <v>0</v>
      </c>
      <c r="K60" s="42"/>
      <c r="L60" s="42">
        <v>15000</v>
      </c>
      <c r="M60" s="76">
        <v>15000</v>
      </c>
      <c r="N60" s="5">
        <f>J60-K60+L60</f>
        <v>15000</v>
      </c>
    </row>
    <row r="61" spans="1:14" s="8" customFormat="1" ht="36.75" x14ac:dyDescent="0.25">
      <c r="A61" s="87" t="s">
        <v>29</v>
      </c>
      <c r="B61" s="88" t="s">
        <v>62</v>
      </c>
      <c r="C61" s="89" t="s">
        <v>63</v>
      </c>
      <c r="D61" s="48">
        <v>458705.25</v>
      </c>
      <c r="E61" s="5"/>
      <c r="F61" s="49"/>
      <c r="G61" s="50"/>
      <c r="H61" s="50"/>
      <c r="I61" s="84"/>
      <c r="J61" s="1">
        <f t="shared" si="0"/>
        <v>458705.25</v>
      </c>
      <c r="K61" s="42"/>
      <c r="L61" s="42"/>
      <c r="M61" s="76"/>
      <c r="N61" s="5">
        <f t="shared" si="1"/>
        <v>458705.25</v>
      </c>
    </row>
    <row r="62" spans="1:14" s="2" customFormat="1" x14ac:dyDescent="0.25">
      <c r="A62" s="3">
        <v>35</v>
      </c>
      <c r="B62" s="25" t="s">
        <v>47</v>
      </c>
      <c r="C62" s="4" t="s">
        <v>43</v>
      </c>
      <c r="D62" s="1">
        <v>50000</v>
      </c>
      <c r="E62" s="5"/>
      <c r="F62" s="47"/>
      <c r="G62" s="47"/>
      <c r="H62" s="47"/>
      <c r="I62" s="83"/>
      <c r="J62" s="1">
        <f t="shared" si="0"/>
        <v>50000</v>
      </c>
      <c r="K62" s="5"/>
      <c r="L62" s="5"/>
      <c r="M62" s="74"/>
      <c r="N62" s="5">
        <f t="shared" si="1"/>
        <v>50000</v>
      </c>
    </row>
    <row r="63" spans="1:14" s="2" customFormat="1" ht="24" x14ac:dyDescent="0.25">
      <c r="A63" s="3">
        <v>35</v>
      </c>
      <c r="B63" s="25" t="s">
        <v>113</v>
      </c>
      <c r="C63" s="4" t="s">
        <v>102</v>
      </c>
      <c r="D63" s="1">
        <v>0</v>
      </c>
      <c r="E63" s="5"/>
      <c r="F63" s="47"/>
      <c r="G63" s="47">
        <v>150000</v>
      </c>
      <c r="H63" s="47"/>
      <c r="I63" s="83"/>
      <c r="J63" s="1">
        <f t="shared" si="0"/>
        <v>150000</v>
      </c>
      <c r="K63" s="5"/>
      <c r="L63" s="5"/>
      <c r="M63" s="74"/>
      <c r="N63" s="5">
        <f t="shared" si="1"/>
        <v>150000</v>
      </c>
    </row>
    <row r="64" spans="1:14" s="2" customFormat="1" ht="24" x14ac:dyDescent="0.25">
      <c r="A64" s="3">
        <v>35</v>
      </c>
      <c r="B64" s="27" t="s">
        <v>136</v>
      </c>
      <c r="C64" s="4" t="s">
        <v>137</v>
      </c>
      <c r="D64" s="1"/>
      <c r="E64" s="5"/>
      <c r="F64" s="5"/>
      <c r="G64" s="5"/>
      <c r="H64" s="5"/>
      <c r="I64" s="74"/>
      <c r="J64" s="1">
        <v>0</v>
      </c>
      <c r="K64" s="5"/>
      <c r="L64" s="5">
        <v>24200</v>
      </c>
      <c r="M64" s="74">
        <v>24200</v>
      </c>
      <c r="N64" s="5">
        <f>J64-K64+L64</f>
        <v>24200</v>
      </c>
    </row>
    <row r="65" spans="1:14" s="2" customFormat="1" ht="24" hidden="1" x14ac:dyDescent="0.25">
      <c r="A65" s="3">
        <v>35</v>
      </c>
      <c r="B65" s="25" t="s">
        <v>67</v>
      </c>
      <c r="C65" s="4" t="s">
        <v>86</v>
      </c>
      <c r="D65" s="1">
        <v>37200</v>
      </c>
      <c r="E65" s="5"/>
      <c r="F65" s="96">
        <v>37200</v>
      </c>
      <c r="G65" s="5"/>
      <c r="H65" s="5"/>
      <c r="I65" s="83"/>
      <c r="J65" s="1">
        <f t="shared" si="0"/>
        <v>0</v>
      </c>
      <c r="K65" s="5"/>
      <c r="L65" s="5"/>
      <c r="M65" s="74"/>
      <c r="N65" s="5">
        <f t="shared" ref="N65:N69" si="2">J65-K65+L65</f>
        <v>0</v>
      </c>
    </row>
    <row r="66" spans="1:14" s="2" customFormat="1" ht="24" hidden="1" x14ac:dyDescent="0.25">
      <c r="A66" s="3">
        <v>35</v>
      </c>
      <c r="B66" s="25" t="s">
        <v>48</v>
      </c>
      <c r="C66" s="4" t="s">
        <v>103</v>
      </c>
      <c r="D66" s="1">
        <v>155562.85</v>
      </c>
      <c r="E66" s="5"/>
      <c r="F66" s="47">
        <f>D66</f>
        <v>155562.85</v>
      </c>
      <c r="G66" s="5"/>
      <c r="H66" s="5"/>
      <c r="I66" s="83"/>
      <c r="J66" s="1">
        <f t="shared" si="0"/>
        <v>0</v>
      </c>
      <c r="K66" s="5"/>
      <c r="L66" s="5"/>
      <c r="M66" s="74"/>
      <c r="N66" s="5">
        <f t="shared" si="2"/>
        <v>0</v>
      </c>
    </row>
    <row r="67" spans="1:14" s="23" customFormat="1" ht="19.5" hidden="1" x14ac:dyDescent="0.3">
      <c r="A67" s="24">
        <v>40</v>
      </c>
      <c r="B67" s="18"/>
      <c r="C67" s="19" t="s">
        <v>30</v>
      </c>
      <c r="D67" s="20"/>
      <c r="E67" s="5"/>
      <c r="F67" s="51"/>
      <c r="G67" s="5"/>
      <c r="H67" s="5"/>
      <c r="I67" s="85"/>
      <c r="J67" s="1"/>
      <c r="K67" s="21"/>
      <c r="L67" s="21"/>
      <c r="M67" s="73"/>
      <c r="N67" s="5">
        <f t="shared" si="2"/>
        <v>0</v>
      </c>
    </row>
    <row r="68" spans="1:14" s="53" customFormat="1" ht="19.5" customHeight="1" x14ac:dyDescent="0.3">
      <c r="A68" s="24">
        <v>45</v>
      </c>
      <c r="B68" s="18"/>
      <c r="C68" s="19" t="s">
        <v>31</v>
      </c>
      <c r="D68" s="1"/>
      <c r="E68" s="5"/>
      <c r="F68" s="52"/>
      <c r="G68" s="5"/>
      <c r="H68" s="5"/>
      <c r="I68" s="78"/>
      <c r="J68" s="1"/>
      <c r="K68" s="52"/>
      <c r="L68" s="52"/>
      <c r="M68" s="78"/>
      <c r="N68" s="5"/>
    </row>
    <row r="69" spans="1:14" s="53" customFormat="1" ht="29.25" customHeight="1" x14ac:dyDescent="0.3">
      <c r="A69" s="3">
        <v>45</v>
      </c>
      <c r="B69" s="25">
        <v>71340002</v>
      </c>
      <c r="C69" s="4" t="s">
        <v>151</v>
      </c>
      <c r="D69" s="1"/>
      <c r="E69" s="5"/>
      <c r="F69" s="52"/>
      <c r="G69" s="5"/>
      <c r="H69" s="5"/>
      <c r="I69" s="78"/>
      <c r="J69" s="1">
        <v>0</v>
      </c>
      <c r="K69" s="52"/>
      <c r="L69" s="5">
        <v>37200</v>
      </c>
      <c r="M69" s="74">
        <v>37200</v>
      </c>
      <c r="N69" s="5">
        <f t="shared" si="2"/>
        <v>37200</v>
      </c>
    </row>
    <row r="70" spans="1:14" s="2" customFormat="1" hidden="1" x14ac:dyDescent="0.25">
      <c r="A70" s="3">
        <v>45</v>
      </c>
      <c r="B70" s="27" t="s">
        <v>37</v>
      </c>
      <c r="C70" s="4" t="s">
        <v>38</v>
      </c>
      <c r="D70" s="1">
        <v>10000</v>
      </c>
      <c r="E70" s="5"/>
      <c r="F70" s="5">
        <v>10000</v>
      </c>
      <c r="G70" s="5"/>
      <c r="H70" s="5"/>
      <c r="I70" s="74"/>
      <c r="J70" s="1">
        <f t="shared" si="0"/>
        <v>0</v>
      </c>
      <c r="K70" s="5"/>
      <c r="L70" s="5"/>
      <c r="M70" s="74"/>
      <c r="N70" s="5">
        <f t="shared" si="1"/>
        <v>0</v>
      </c>
    </row>
    <row r="71" spans="1:14" s="2" customFormat="1" ht="24" x14ac:dyDescent="0.25">
      <c r="A71" s="3">
        <v>45</v>
      </c>
      <c r="B71" s="27" t="s">
        <v>10</v>
      </c>
      <c r="C71" s="4" t="s">
        <v>58</v>
      </c>
      <c r="D71" s="1">
        <v>100</v>
      </c>
      <c r="E71" s="5"/>
      <c r="F71" s="5"/>
      <c r="G71" s="5"/>
      <c r="H71" s="5"/>
      <c r="I71" s="74"/>
      <c r="J71" s="1">
        <f t="shared" si="0"/>
        <v>100</v>
      </c>
      <c r="K71" s="5"/>
      <c r="L71" s="5"/>
      <c r="M71" s="74"/>
      <c r="N71" s="5">
        <f t="shared" si="1"/>
        <v>100</v>
      </c>
    </row>
    <row r="72" spans="1:14" s="59" customFormat="1" ht="19.5" x14ac:dyDescent="0.3">
      <c r="A72" s="54"/>
      <c r="B72" s="55"/>
      <c r="C72" s="56" t="s">
        <v>32</v>
      </c>
      <c r="D72" s="57">
        <f>SUM(D4:D71)</f>
        <v>2639876.29</v>
      </c>
      <c r="E72" s="58">
        <f>SUM(E4:E71)</f>
        <v>535703.24</v>
      </c>
      <c r="F72" s="58">
        <f>SUM(F4:F71)</f>
        <v>283009.56</v>
      </c>
      <c r="G72" s="58">
        <f>SUM(G4:G71)</f>
        <v>283009.56</v>
      </c>
      <c r="H72" s="58"/>
      <c r="I72" s="86">
        <f>SUM(I4:I71)</f>
        <v>834270</v>
      </c>
      <c r="J72" s="57">
        <f>SUM(J4:J71)</f>
        <v>2938443.05</v>
      </c>
      <c r="K72" s="57">
        <f t="shared" ref="K72:N72" si="3">SUM(K4:K71)</f>
        <v>471400</v>
      </c>
      <c r="L72" s="57">
        <f t="shared" si="3"/>
        <v>471400</v>
      </c>
      <c r="M72" s="57">
        <f t="shared" si="3"/>
        <v>834270</v>
      </c>
      <c r="N72" s="57">
        <f t="shared" si="3"/>
        <v>2938443.05</v>
      </c>
    </row>
    <row r="73" spans="1:14" s="59" customFormat="1" ht="19.5" x14ac:dyDescent="0.3">
      <c r="A73" s="60"/>
      <c r="B73" s="61"/>
      <c r="C73" s="56"/>
      <c r="D73" s="57"/>
      <c r="E73" s="62"/>
      <c r="F73" s="62"/>
      <c r="G73" s="62"/>
      <c r="H73" s="62"/>
      <c r="I73" s="62"/>
      <c r="J73" s="63"/>
      <c r="K73" s="101"/>
      <c r="L73" s="101"/>
    </row>
    <row r="74" spans="1:14" s="59" customFormat="1" ht="19.5" hidden="1" x14ac:dyDescent="0.3">
      <c r="A74" s="60"/>
      <c r="B74" s="61"/>
      <c r="C74" s="103" t="s">
        <v>118</v>
      </c>
      <c r="D74" s="104">
        <v>1904808.54</v>
      </c>
      <c r="E74" s="62"/>
      <c r="F74" s="62"/>
      <c r="G74" s="62"/>
      <c r="H74" s="62"/>
      <c r="I74" s="62"/>
      <c r="J74" s="63"/>
    </row>
    <row r="75" spans="1:14" hidden="1" x14ac:dyDescent="0.25">
      <c r="C75" s="103" t="s">
        <v>54</v>
      </c>
      <c r="D75" s="104">
        <v>834270</v>
      </c>
      <c r="I75" s="69"/>
      <c r="J75" s="68"/>
    </row>
    <row r="76" spans="1:14" hidden="1" x14ac:dyDescent="0.25">
      <c r="C76" s="102" t="s">
        <v>119</v>
      </c>
      <c r="D76" s="67">
        <f>D74+D75</f>
        <v>2739078.54</v>
      </c>
      <c r="I76" s="69"/>
      <c r="J76" s="68"/>
    </row>
    <row r="77" spans="1:14" s="59" customFormat="1" ht="19.5" hidden="1" x14ac:dyDescent="0.3">
      <c r="A77" s="60"/>
      <c r="B77" s="61"/>
      <c r="C77" s="103" t="s">
        <v>112</v>
      </c>
      <c r="D77" s="104">
        <f>J72-I72</f>
        <v>2104173.0499999998</v>
      </c>
      <c r="E77" s="62"/>
      <c r="F77" s="62"/>
      <c r="G77" s="62"/>
      <c r="H77" s="62"/>
      <c r="I77" s="64"/>
      <c r="J77" s="63"/>
    </row>
    <row r="78" spans="1:14" hidden="1" x14ac:dyDescent="0.25">
      <c r="C78" s="102" t="s">
        <v>101</v>
      </c>
      <c r="D78" s="67">
        <f>D76-D77</f>
        <v>634905.49000000022</v>
      </c>
      <c r="J78" s="68"/>
    </row>
    <row r="79" spans="1:14" hidden="1" x14ac:dyDescent="0.25">
      <c r="D79" s="68"/>
    </row>
    <row r="80" spans="1:14" x14ac:dyDescent="0.25">
      <c r="D80" s="68"/>
      <c r="L80" s="68"/>
    </row>
    <row r="81" spans="1:11" hidden="1" x14ac:dyDescent="0.25">
      <c r="B81" s="66" t="s">
        <v>54</v>
      </c>
      <c r="C81" s="65" t="s">
        <v>57</v>
      </c>
      <c r="D81" s="68">
        <v>316866</v>
      </c>
      <c r="J81" s="68"/>
    </row>
    <row r="82" spans="1:11" hidden="1" x14ac:dyDescent="0.25">
      <c r="C82" s="70" t="s">
        <v>55</v>
      </c>
      <c r="D82" s="68">
        <v>150000</v>
      </c>
    </row>
    <row r="83" spans="1:11" s="68" customFormat="1" hidden="1" x14ac:dyDescent="0.25">
      <c r="A83" s="65"/>
      <c r="B83" s="66"/>
      <c r="C83" s="70" t="s">
        <v>56</v>
      </c>
      <c r="D83" s="68">
        <v>186707</v>
      </c>
      <c r="J83" s="65"/>
      <c r="K83" s="65"/>
    </row>
    <row r="84" spans="1:11" s="68" customFormat="1" hidden="1" x14ac:dyDescent="0.25">
      <c r="A84" s="65"/>
      <c r="B84" s="66"/>
      <c r="C84" s="65"/>
      <c r="D84" s="71">
        <f>SUM(D81:D83)</f>
        <v>653573</v>
      </c>
      <c r="J84" s="65"/>
      <c r="K84" s="65"/>
    </row>
  </sheetData>
  <mergeCells count="3">
    <mergeCell ref="A1:B1"/>
    <mergeCell ref="A2:D2"/>
    <mergeCell ref="A3:B3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ΣΑΤΑ 1η Ανακατανομή ΣΑΤΑ  </vt:lpstr>
      <vt:lpstr>ΣΑΤΑ 2η Ανακατανομή ΣΑΤΑ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Καιμάζογλου Ιωάννα</dc:creator>
  <cp:lastModifiedBy>ΔΕΣΠΟΙΝΑ ΤΣΟΥΧΝΙΚΑ</cp:lastModifiedBy>
  <cp:lastPrinted>2023-03-17T07:58:26Z</cp:lastPrinted>
  <dcterms:created xsi:type="dcterms:W3CDTF">2020-01-17T06:39:19Z</dcterms:created>
  <dcterms:modified xsi:type="dcterms:W3CDTF">2023-03-17T09:53:44Z</dcterms:modified>
</cp:coreProperties>
</file>