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1760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ΑΝΑΚΕΦΑΛΑΙΩΣΗ!$A$1:$H$17</definedName>
    <definedName name="_xlnm.Print_Area" localSheetId="0">'ΕΡΓΑ-ΜΕΛΕΤΕΣ'!$B$4:$I$72</definedName>
    <definedName name="_xlnm.Print_Area" localSheetId="1">ΣΥΝΕΧΙΖΟΜΕΝΑ!$B$1:$H$23</definedName>
    <definedName name="_xlnm.Print_Titles" localSheetId="2">ΑΝΑΚΕΦΑΛΑΙΩΣΗ!$3:$4</definedName>
    <definedName name="_xlnm.Print_Titles" localSheetId="0">'ΕΡΓΑ-ΜΕΛΕΤΕΣ'!$5:$6</definedName>
    <definedName name="_xlnm.Print_Titles" localSheetId="1">ΣΥΝΕΧΙΖΟΜΕΝΑ!$1:$1</definedName>
  </definedNames>
  <calcPr calcId="114210" fullCalcOnLoad="1"/>
</workbook>
</file>

<file path=xl/calcChain.xml><?xml version="1.0" encoding="utf-8"?>
<calcChain xmlns="http://schemas.openxmlformats.org/spreadsheetml/2006/main">
  <c r="I68" i="6"/>
  <c r="I72"/>
  <c r="H6" i="1"/>
  <c r="H5"/>
  <c r="H7"/>
  <c r="H8"/>
  <c r="F24" i="6"/>
  <c r="F49"/>
  <c r="I26"/>
  <c r="H8" i="5"/>
  <c r="H72" i="6"/>
  <c r="G6" i="1"/>
  <c r="H13" i="5"/>
  <c r="H23"/>
  <c r="I40" i="6"/>
  <c r="I44"/>
  <c r="F35"/>
  <c r="H50"/>
  <c r="H51"/>
  <c r="F16" i="5"/>
  <c r="I33" i="6"/>
  <c r="F34"/>
  <c r="I38"/>
  <c r="H40"/>
  <c r="H64"/>
  <c r="H59"/>
  <c r="I54"/>
  <c r="H44"/>
  <c r="H54"/>
  <c r="F18" i="5"/>
  <c r="F5"/>
  <c r="B4"/>
  <c r="B8"/>
  <c r="B11"/>
  <c r="F4"/>
  <c r="I18" i="6"/>
  <c r="I16"/>
  <c r="I48"/>
  <c r="I51"/>
  <c r="I27"/>
  <c r="I55"/>
  <c r="H27"/>
  <c r="H55"/>
  <c r="G5" i="1"/>
</calcChain>
</file>

<file path=xl/sharedStrings.xml><?xml version="1.0" encoding="utf-8"?>
<sst xmlns="http://schemas.openxmlformats.org/spreadsheetml/2006/main" count="223" uniqueCount="167">
  <si>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</si>
  <si>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</si>
  <si>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</si>
  <si>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</si>
  <si>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</si>
  <si>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</si>
  <si>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</si>
  <si>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</si>
  <si>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</si>
  <si>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</si>
  <si>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</si>
  <si>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</si>
  <si>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</si>
  <si>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</si>
  <si>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</si>
  <si>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</si>
  <si>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</si>
  <si>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</si>
  <si>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</si>
  <si>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</si>
  <si>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</si>
  <si>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</si>
  <si>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</si>
  <si>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</si>
  <si>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</si>
  <si>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</si>
  <si>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</si>
  <si>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ΝΟΜΙΜΟΠΟΙΗΣΗ ΚΑΤΑΣΚΕΥΩΝ ΣΤΟ ΔΗΜΟΤΙΚΟ ΣΤΑΔΙΟ</t>
  </si>
  <si>
    <t>ΙΙ. ΜΕΛΕΤΕΣ - ΥΠΗΡΕΣΙΕΣ</t>
  </si>
  <si>
    <t>15.7331.0007</t>
  </si>
  <si>
    <t>30.7411.0004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</si>
  <si>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</si>
  <si>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</si>
  <si>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</si>
  <si>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</si>
  <si>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1326.0002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</si>
  <si>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</si>
  <si>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</si>
  <si>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</si>
  <si>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</si>
  <si>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</si>
  <si>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</si>
  <si>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ΣΥΝΤΗΡΗΣΗ ΣΧΟΛΙΚΩΝ ΚΤΙΡΙΩΝ 2018</t>
  </si>
  <si>
    <t>15.7331.0010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</si>
  <si>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</si>
  <si>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</si>
  <si>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</si>
  <si>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</si>
  <si>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</si>
  <si>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</si>
  <si>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</si>
  <si>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>15.7331.0017</t>
  </si>
  <si>
    <t>15.7331.0018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</si>
  <si>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</si>
  <si>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</si>
  <si>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</si>
  <si>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</si>
  <si>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</si>
  <si>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ΔΙΑΜΟΡΦΩΣΗ ΚΤΙΡΙΟΥ ΟΔΟΥ ΔΑΒΑΚΗ 14</t>
  </si>
  <si>
    <t>15.7331.0019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</si>
  <si>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</si>
  <si>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</si>
  <si>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</si>
  <si>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</si>
  <si>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</si>
  <si>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</si>
  <si>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</si>
  <si>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</si>
  <si>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</si>
  <si>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30.7336.0008</t>
  </si>
  <si>
    <t>15.7411.0001</t>
  </si>
  <si>
    <t>ΦΙΛΟΔΗΜΟΣ ΙΙ           ΣΑΤΑ (π.ε.)</t>
  </si>
  <si>
    <t>1311.0001</t>
  </si>
  <si>
    <t xml:space="preserve"> 1322.0013                   1311.0001</t>
  </si>
  <si>
    <t>ΑΞΙΟΛΟΓΗΣΗ ΣΚΟΠΙΜΟΤΗΤΑΣ ΚΑΙ ΒΙΩΣΙΜΟΤΗΤΑΣ ΔΡΑΣΗΣ ΑΝΤΙΚΑΤΑΣΤΑΣΗΣ ΦΩΤΙΣΤΙΚΩΝ ΣΩΜΑΤΩΝ ΟΔΙΚΟΥ ΦΩΤΙΣΜΟΥ</t>
  </si>
  <si>
    <t>ΑΣΦΑΛΤΟΣΤΡΩΣΕΙΣ ΟΔΩΝ 2019</t>
  </si>
  <si>
    <t>30.7323.0007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</si>
  <si>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</si>
  <si>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</si>
  <si>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</si>
  <si>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</si>
  <si>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 xml:space="preserve">1311.0001                                           '1312.0001                              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</si>
  <si>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</si>
  <si>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</si>
  <si>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</si>
  <si>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</si>
  <si>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</si>
  <si>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30.7312.0008</t>
  </si>
  <si>
    <t xml:space="preserve">ΣΑΤΑ 2018                      ΣΑΤΑ (π.ε.)                                      ΣΑΤΑ (π.ε.)                              </t>
  </si>
  <si>
    <t>ΑΝΤΙΚΑΤΑΣΤΑΣΗ ΚΑΙ ΣΥΝΤΗΡΗΣΗ ΠΙΛΑΡΣ ΟΔΙΚΟΥ ΦΩΤΙΣΜΟΥ</t>
  </si>
  <si>
    <t>ΣΥΝΤΗΡΗΣΗ ΔΙΚΤΥΟΥ ΑΓΩΓΩΝ ΟΜΒΡΙΩΝ ΥΔΑΤΩΝ 2021</t>
  </si>
  <si>
    <t xml:space="preserve"> ΙΔΙΟΙ ΠΟΡΟΙ</t>
  </si>
  <si>
    <t>ΚΑΤΑΣΚΕΥΗ ΚΤΙΡΙΟΥ ΠΟΛΙΤΙΣΤΙΚΟΥ ΚΕΝΤΡΟΥ ΣΤΟ Ο.Τ. 124</t>
  </si>
  <si>
    <t>Α2.ΟΔΟΠΟΙΪΑ</t>
  </si>
  <si>
    <t>30.7336.0013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</si>
  <si>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</si>
  <si>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</si>
  <si>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</si>
  <si>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 xml:space="preserve">    ΙΔΙΟΙ ΠΟΡΟΙ</t>
  </si>
  <si>
    <t xml:space="preserve">64.7323.0003              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</si>
  <si>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</si>
  <si>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</si>
  <si>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</si>
  <si>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ΣΧΟΛΕΙΩΝ 2022</t>
  </si>
  <si>
    <t>ΣΑΤΑ ΣΧΟΛΕΙΩΝ 2021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</si>
  <si>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</si>
  <si>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</si>
  <si>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</si>
  <si>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</si>
  <si>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</si>
  <si>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10.7311.0005</t>
  </si>
  <si>
    <t>30.7413.0016</t>
  </si>
  <si>
    <t xml:space="preserve"> 24.746</t>
  </si>
  <si>
    <t>30.7413.0017</t>
  </si>
  <si>
    <t>15.7411.0002</t>
  </si>
  <si>
    <t>ΣΑΤΑ 2021</t>
  </si>
  <si>
    <t>ΠΡΟΓΡΑΜΜΑ ΑΝΤΩΝΗΣ ΤΡΙΤΣΗΣ</t>
  </si>
  <si>
    <t>145.119 (ΕΚΚΡΕΜΕΙ)</t>
  </si>
  <si>
    <t>267.092 (ΕΚΚΡΕΜΕΙ)</t>
  </si>
  <si>
    <t>30.7323.0010</t>
  </si>
  <si>
    <t>207.791       (ΕΚΚΡΕΜΕΙ)</t>
  </si>
  <si>
    <t>30.7413.0018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</si>
  <si>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</si>
  <si>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</si>
  <si>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</si>
  <si>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>ΣΥΝΤΗΡΗΣΗ ΣΧΟΛΙΚΩΝ ΚΤΙΡΙΩΝ 2022</t>
  </si>
  <si>
    <t xml:space="preserve">ΣΑΤΑ 2022 </t>
  </si>
  <si>
    <t>61.7321.0001</t>
  </si>
  <si>
    <t>ΤΕΧΝΙΚΟ ΠΡΟΓΡΑΜΜΑ 2023</t>
  </si>
  <si>
    <t>ΔΑΠΑΝΗ 2023</t>
  </si>
  <si>
    <t>ΒΙΟΚΛΙΜΑΤΙΚΗ ΑΣΤΙΚΗ ΑΝΑΠΛΑΣΗ ΕΝΟΠΟΙΗΣΗΣ ΚΑΙ ΔΙΑΣΥΝΔΕΣΗΣ ΤΟΥ ΚΠΙΣΝ ΜΕ ΤΟ ΑΝΟΙΚΤΟ ΚΕΝΤΡΟ ΕΜΠΟΡΙΟΥ ΤΟΥ ΔΗΜΟΥ ΚΑΛΛΙΘΕΑΣ</t>
  </si>
  <si>
    <t>ΤΑΜΕΙΟ ΑΝΑΚΑΜΨΗΣ              Απόφαση Ένταξης ΥΠΕΝ/ΓΓΧΣΑΠ/83287/23/10-08-2022</t>
  </si>
  <si>
    <t>64.7334.0002</t>
  </si>
  <si>
    <t>ΣΑΤΑ ΣΧΟΛΕΙΩΝ 2023</t>
  </si>
  <si>
    <t>ΠΡΟΓΡΑΜΜΑ ΑΝΤΩΝΗΣ ΤΡΙΤΣΗΣ   (Απόφαση ένταξης ΑΔΑ ΩΑΥ646ΜΤΛ6-ΖΩΣ)</t>
  </si>
  <si>
    <t>15.7321.0001</t>
  </si>
  <si>
    <t>ΑΣΦΑΛΤΟΣΤΡΩΣΕΙΣ ΟΔΩΝ 2023</t>
  </si>
  <si>
    <t>ΣΥΝΤΗΡΗΣΗ ΔΗΜΟΤΙΚΟΥ ΦΩΤΙΣΜΟΥΟΔΩΝ</t>
  </si>
  <si>
    <t xml:space="preserve">ΣΥΝΤΗΡΗΣΗ ΔΗΜΟΤΙΚΟΥ ΦΩΤΙΣΜΟΥ  ΠΛΑΤΕΙΩΝ &amp; ΠΑΙΔΙΚΩΝ ΧΑΡΩΝ </t>
  </si>
  <si>
    <t>30.7323.0012</t>
  </si>
  <si>
    <t>30.7333.0008</t>
  </si>
  <si>
    <t>30.7333.0009</t>
  </si>
  <si>
    <t>30.7323.0013</t>
  </si>
  <si>
    <t>ΣΑΤΑ 2023</t>
  </si>
  <si>
    <t>ΣΥΝΤΗΡΗΣΗ ΔΙΚΤΥΟΥ ΑΓΩΓΩΝ ΟΜΒΡΙΩΝ ΥΔΑΤΩΝ 2023</t>
  </si>
  <si>
    <t>ΚΑΤΑΣΚΕΥΗ ΣΥΝΔΕΣΕΩΝ ΑΚΙΝΗΤΩΝ ΜΕ ΤΟ ΔΙΚΤΥΟ ΑΚΑΘΑΡΤΩΝ 2023</t>
  </si>
  <si>
    <t>ΕΔΑΦΟΤΕΧΝΙΚΕΣ ΜΕΛΕΤΕΣ</t>
  </si>
  <si>
    <t>30.7413.0014</t>
  </si>
  <si>
    <t>ΤΕΧΝΙΚΕΣ ΜΕΛΕΤΕΣ ΑΝΟΙΚΤΟΥ ΚΕΝΤΡΟΥ ΕΜΠΟΡΙΟΥ ΔΗΜΟΥ ΚΑΛΛΙΘΕΑΣ</t>
  </si>
  <si>
    <t xml:space="preserve">ΕΣΠΑ  αρ. αποφ. 4280/1442/Α3/28.06.2019         </t>
  </si>
  <si>
    <t>64.7412.0001</t>
  </si>
  <si>
    <t>ΑΝΑΚΑΙΝΙΣΗ ΣΧΟΛΙΚΟΥ  ΠΡΟΠΟΝΗΤΗΡΙΟΥ ΣΤΗΝ ΟΔΟ ΝΙΚ. ΖΕΡΒΟΥ</t>
  </si>
  <si>
    <t>ΠΔΕ ΥΠ.ΕΣ. (ΦΙΛΟΔΗΜΟΣ ΙΙ)</t>
  </si>
  <si>
    <t>64.7331.0001</t>
  </si>
  <si>
    <t>30.7312.0010</t>
  </si>
  <si>
    <t xml:space="preserve">/2023 ΑΠΟΦΑΣΗ Δ.Σ. ΑΔΑ </t>
  </si>
  <si>
    <t>ΑΝΑΚΑΙΝΙΣΗ ΓΙΑ ΤΟΝ ΕΞΥΓΧΡΟΝΙΣΜΟ ΤΩΝ ΚΕΠ</t>
  </si>
  <si>
    <t>ΥΠΟΥΡΓΕΙΟ ΨΗΦΙΑΚΗΣ ΔΙΑΚΥΒΕΡΝΗΣΗΣ</t>
  </si>
  <si>
    <t>15.7331.0024</t>
  </si>
  <si>
    <t xml:space="preserve">ΣΑΤΑ                              </t>
  </si>
  <si>
    <t xml:space="preserve"> ΣΑΤΑ 2023</t>
  </si>
  <si>
    <t>10.6261.0013</t>
  </si>
  <si>
    <t>30.7336.0016</t>
  </si>
  <si>
    <t>15.7413.0002</t>
  </si>
  <si>
    <t>30.7413.0019</t>
  </si>
  <si>
    <t>Καλλιθέα 17/03/2023</t>
  </si>
  <si>
    <t>ΤΡΟΠΟΠΟΙΗΣΗ</t>
  </si>
</sst>
</file>

<file path=xl/styles.xml><?xml version="1.0" encoding="utf-8"?>
<styleSheet xmlns="http://schemas.openxmlformats.org/spreadsheetml/2006/main">
  <fonts count="24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b/>
      <u/>
      <sz val="1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 vertical="center" wrapText="1"/>
    </xf>
    <xf numFmtId="3" fontId="15" fillId="0" borderId="8" xfId="0" applyNumberFormat="1" applyFont="1" applyBorder="1"/>
    <xf numFmtId="3" fontId="15" fillId="0" borderId="9" xfId="0" applyNumberFormat="1" applyFont="1" applyBorder="1"/>
    <xf numFmtId="3" fontId="6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center" vertical="center"/>
    </xf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6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 wrapText="1"/>
    </xf>
    <xf numFmtId="3" fontId="14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4" fillId="2" borderId="1" xfId="0" quotePrefix="1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14" fillId="2" borderId="1" xfId="0" quotePrefix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quotePrefix="1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3" fontId="14" fillId="2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8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Border="1" applyAlignment="1">
      <alignment wrapText="1"/>
    </xf>
    <xf numFmtId="3" fontId="14" fillId="2" borderId="0" xfId="0" quotePrefix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/>
    <xf numFmtId="49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9" fontId="14" fillId="2" borderId="12" xfId="0" quotePrefix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49" fontId="14" fillId="2" borderId="15" xfId="0" quotePrefix="1" applyNumberFormat="1" applyFont="1" applyFill="1" applyBorder="1" applyAlignment="1">
      <alignment horizontal="center" vertical="center"/>
    </xf>
    <xf numFmtId="49" fontId="14" fillId="2" borderId="0" xfId="0" quotePrefix="1" applyNumberFormat="1" applyFont="1" applyFill="1" applyBorder="1" applyAlignment="1">
      <alignment horizontal="center" vertical="center"/>
    </xf>
    <xf numFmtId="49" fontId="14" fillId="2" borderId="11" xfId="0" quotePrefix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3" fontId="14" fillId="2" borderId="12" xfId="0" quotePrefix="1" applyNumberFormat="1" applyFont="1" applyFill="1" applyBorder="1" applyAlignment="1">
      <alignment horizontal="center" vertical="center" wrapText="1"/>
    </xf>
    <xf numFmtId="49" fontId="5" fillId="2" borderId="12" xfId="0" quotePrefix="1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wrapText="1"/>
    </xf>
    <xf numFmtId="3" fontId="5" fillId="2" borderId="0" xfId="0" quotePrefix="1" applyNumberFormat="1" applyFont="1" applyFill="1" applyBorder="1" applyAlignment="1">
      <alignment horizontal="center" vertical="center" wrapText="1"/>
    </xf>
    <xf numFmtId="3" fontId="5" fillId="2" borderId="8" xfId="0" quotePrefix="1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6" xfId="0" quotePrefix="1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4" fontId="5" fillId="2" borderId="1" xfId="0" quotePrefix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wrapText="1"/>
    </xf>
    <xf numFmtId="4" fontId="14" fillId="2" borderId="0" xfId="0" applyNumberFormat="1" applyFont="1" applyFill="1" applyBorder="1" applyAlignment="1">
      <alignment horizontal="center" wrapText="1"/>
    </xf>
    <xf numFmtId="49" fontId="5" fillId="2" borderId="18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14" fillId="2" borderId="18" xfId="0" quotePrefix="1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0" fontId="5" fillId="2" borderId="0" xfId="0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quotePrefix="1" applyNumberFormat="1" applyFont="1" applyFill="1" applyBorder="1" applyAlignment="1">
      <alignment horizontal="center" vertical="center" wrapText="1"/>
    </xf>
    <xf numFmtId="49" fontId="14" fillId="2" borderId="1" xfId="0" quotePrefix="1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0" quotePrefix="1" applyNumberFormat="1" applyFont="1" applyFill="1" applyBorder="1" applyAlignment="1">
      <alignment horizontal="right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quotePrefix="1" applyNumberFormat="1" applyFont="1" applyFill="1" applyBorder="1" applyAlignment="1">
      <alignment horizontal="center" vertical="center"/>
    </xf>
    <xf numFmtId="3" fontId="14" fillId="3" borderId="1" xfId="0" quotePrefix="1" applyNumberFormat="1" applyFont="1" applyFill="1" applyBorder="1" applyAlignment="1">
      <alignment horizontal="center" vertical="center" wrapText="1"/>
    </xf>
    <xf numFmtId="3" fontId="5" fillId="3" borderId="1" xfId="0" quotePrefix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right" vertical="center" wrapText="1"/>
    </xf>
    <xf numFmtId="4" fontId="18" fillId="2" borderId="17" xfId="0" applyNumberFormat="1" applyFont="1" applyFill="1" applyBorder="1" applyAlignment="1">
      <alignment horizontal="right" vertical="center" wrapText="1"/>
    </xf>
    <xf numFmtId="4" fontId="18" fillId="2" borderId="18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3" fontId="14" fillId="2" borderId="12" xfId="0" quotePrefix="1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49" fontId="14" fillId="2" borderId="12" xfId="0" quotePrefix="1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right" vertical="center"/>
    </xf>
    <xf numFmtId="3" fontId="14" fillId="2" borderId="12" xfId="0" applyNumberFormat="1" applyFont="1" applyFill="1" applyBorder="1" applyAlignment="1">
      <alignment horizontal="right" vertical="center"/>
    </xf>
    <xf numFmtId="3" fontId="14" fillId="2" borderId="14" xfId="0" quotePrefix="1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3" fontId="5" fillId="3" borderId="12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9" fontId="14" fillId="2" borderId="14" xfId="0" quotePrefix="1" applyNumberFormat="1" applyFont="1" applyFill="1" applyBorder="1" applyAlignment="1">
      <alignment horizontal="center" vertical="center" wrapText="1"/>
    </xf>
    <xf numFmtId="49" fontId="14" fillId="3" borderId="13" xfId="0" quotePrefix="1" applyNumberFormat="1" applyFont="1" applyFill="1" applyBorder="1" applyAlignment="1">
      <alignment horizontal="center" vertical="center" wrapText="1"/>
    </xf>
    <xf numFmtId="49" fontId="14" fillId="3" borderId="12" xfId="0" quotePrefix="1" applyNumberFormat="1" applyFont="1" applyFill="1" applyBorder="1" applyAlignment="1">
      <alignment horizontal="center" vertical="center" wrapText="1"/>
    </xf>
    <xf numFmtId="49" fontId="5" fillId="2" borderId="13" xfId="0" quotePrefix="1" applyNumberFormat="1" applyFont="1" applyFill="1" applyBorder="1" applyAlignment="1">
      <alignment horizontal="center" vertical="center"/>
    </xf>
    <xf numFmtId="49" fontId="5" fillId="2" borderId="12" xfId="0" quotePrefix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center" vertical="center" wrapText="1"/>
    </xf>
    <xf numFmtId="3" fontId="14" fillId="2" borderId="20" xfId="0" applyNumberFormat="1" applyFont="1" applyFill="1" applyBorder="1" applyAlignment="1">
      <alignment horizontal="center" vertical="center" wrapText="1"/>
    </xf>
    <xf numFmtId="49" fontId="14" fillId="2" borderId="19" xfId="0" quotePrefix="1" applyNumberFormat="1" applyFont="1" applyFill="1" applyBorder="1" applyAlignment="1">
      <alignment horizontal="center" vertical="center" wrapText="1"/>
    </xf>
    <xf numFmtId="49" fontId="14" fillId="2" borderId="21" xfId="0" quotePrefix="1" applyNumberFormat="1" applyFont="1" applyFill="1" applyBorder="1" applyAlignment="1">
      <alignment horizontal="center" vertical="center" wrapText="1"/>
    </xf>
    <xf numFmtId="49" fontId="14" fillId="2" borderId="20" xfId="0" quotePrefix="1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4" xfId="0" quotePrefix="1" applyNumberFormat="1" applyFont="1" applyFill="1" applyBorder="1" applyAlignment="1">
      <alignment horizontal="center" vertical="center"/>
    </xf>
    <xf numFmtId="49" fontId="5" fillId="2" borderId="13" xfId="0" quotePrefix="1" applyNumberFormat="1" applyFont="1" applyFill="1" applyBorder="1" applyAlignment="1">
      <alignment horizontal="center" vertical="center" wrapText="1"/>
    </xf>
    <xf numFmtId="49" fontId="5" fillId="2" borderId="12" xfId="0" quotePrefix="1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9" fontId="14" fillId="2" borderId="13" xfId="0" quotePrefix="1" applyNumberFormat="1" applyFont="1" applyFill="1" applyBorder="1" applyAlignment="1">
      <alignment horizontal="left" vertical="center" wrapText="1"/>
    </xf>
    <xf numFmtId="49" fontId="14" fillId="2" borderId="12" xfId="0" quotePrefix="1" applyNumberFormat="1" applyFont="1" applyFill="1" applyBorder="1" applyAlignment="1">
      <alignment horizontal="left" vertical="center" wrapText="1"/>
    </xf>
    <xf numFmtId="0" fontId="12" fillId="2" borderId="6" xfId="0" quotePrefix="1" applyNumberFormat="1" applyFont="1" applyFill="1" applyBorder="1" applyAlignment="1">
      <alignment horizontal="center" vertical="center" wrapText="1"/>
    </xf>
    <xf numFmtId="0" fontId="12" fillId="2" borderId="17" xfId="0" quotePrefix="1" applyNumberFormat="1" applyFont="1" applyFill="1" applyBorder="1" applyAlignment="1">
      <alignment horizontal="center" vertical="center" wrapText="1"/>
    </xf>
    <xf numFmtId="0" fontId="12" fillId="2" borderId="18" xfId="0" quotePrefix="1" applyNumberFormat="1" applyFont="1" applyFill="1" applyBorder="1" applyAlignment="1">
      <alignment horizontal="center" vertical="center" wrapText="1"/>
    </xf>
    <xf numFmtId="0" fontId="5" fillId="2" borderId="6" xfId="0" quotePrefix="1" applyNumberFormat="1" applyFont="1" applyFill="1" applyBorder="1" applyAlignment="1">
      <alignment horizontal="center" vertical="center" wrapText="1"/>
    </xf>
    <xf numFmtId="0" fontId="5" fillId="2" borderId="17" xfId="0" quotePrefix="1" applyNumberFormat="1" applyFont="1" applyFill="1" applyBorder="1" applyAlignment="1">
      <alignment horizontal="center" vertical="center" wrapText="1"/>
    </xf>
    <xf numFmtId="0" fontId="5" fillId="2" borderId="18" xfId="0" quotePrefix="1" applyNumberFormat="1" applyFont="1" applyFill="1" applyBorder="1" applyAlignment="1">
      <alignment horizontal="center" vertical="center" wrapText="1"/>
    </xf>
    <xf numFmtId="0" fontId="12" fillId="2" borderId="16" xfId="0" quotePrefix="1" applyNumberFormat="1" applyFont="1" applyFill="1" applyBorder="1" applyAlignment="1">
      <alignment horizontal="center" vertical="center" wrapText="1"/>
    </xf>
    <xf numFmtId="0" fontId="12" fillId="2" borderId="15" xfId="0" quotePrefix="1" applyNumberFormat="1" applyFont="1" applyFill="1" applyBorder="1" applyAlignment="1">
      <alignment horizontal="center" vertical="center" wrapText="1"/>
    </xf>
    <xf numFmtId="0" fontId="12" fillId="2" borderId="19" xfId="0" quotePrefix="1" applyNumberFormat="1" applyFont="1" applyFill="1" applyBorder="1" applyAlignment="1">
      <alignment horizontal="center" vertical="center" wrapText="1"/>
    </xf>
    <xf numFmtId="0" fontId="12" fillId="2" borderId="8" xfId="0" quotePrefix="1" applyNumberFormat="1" applyFont="1" applyFill="1" applyBorder="1" applyAlignment="1">
      <alignment horizontal="center" vertical="center" wrapText="1"/>
    </xf>
    <xf numFmtId="0" fontId="12" fillId="2" borderId="11" xfId="0" quotePrefix="1" applyNumberFormat="1" applyFont="1" applyFill="1" applyBorder="1" applyAlignment="1">
      <alignment horizontal="center" vertical="center" wrapText="1"/>
    </xf>
    <xf numFmtId="0" fontId="12" fillId="2" borderId="20" xfId="0" quotePrefix="1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4" fillId="3" borderId="13" xfId="0" quotePrefix="1" applyNumberFormat="1" applyFont="1" applyFill="1" applyBorder="1" applyAlignment="1">
      <alignment horizontal="center" vertical="center"/>
    </xf>
    <xf numFmtId="49" fontId="14" fillId="3" borderId="12" xfId="0" quotePrefix="1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49" fontId="5" fillId="2" borderId="14" xfId="0" quotePrefix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49</xdr:row>
      <xdr:rowOff>0</xdr:rowOff>
    </xdr:from>
    <xdr:to>
      <xdr:col>8</xdr:col>
      <xdr:colOff>0</xdr:colOff>
      <xdr:row>49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23900" y="16392525"/>
          <a:ext cx="1028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1026" name="Line 4"/>
        <xdr:cNvSpPr>
          <a:spLocks noChangeShapeType="1"/>
        </xdr:cNvSpPr>
      </xdr:nvSpPr>
      <xdr:spPr bwMode="auto">
        <a:xfrm flipV="1">
          <a:off x="609600" y="1985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80" zoomScaleNormal="80" workbookViewId="0">
      <selection activeCell="A3" sqref="A3:I3"/>
    </sheetView>
  </sheetViews>
  <sheetFormatPr defaultRowHeight="15"/>
  <cols>
    <col min="1" max="1" width="9.140625" style="120"/>
    <col min="2" max="2" width="4.42578125" style="78" customWidth="1"/>
    <col min="3" max="3" width="67.42578125" style="79" customWidth="1"/>
    <col min="4" max="4" width="24" style="80" customWidth="1"/>
    <col min="5" max="5" width="0.42578125" style="81" customWidth="1"/>
    <col min="6" max="6" width="17.5703125" style="82" customWidth="1"/>
    <col min="7" max="7" width="17.5703125" style="81" customWidth="1"/>
    <col min="8" max="8" width="24.5703125" style="83" customWidth="1"/>
    <col min="9" max="9" width="21.42578125" style="84" customWidth="1"/>
    <col min="10" max="10" width="9.7109375" style="108" customWidth="1"/>
    <col min="11" max="11" width="21.28515625" style="108" customWidth="1"/>
    <col min="12" max="14" width="18.42578125" style="108" customWidth="1"/>
    <col min="15" max="15" width="17.5703125" style="131" customWidth="1"/>
    <col min="16" max="16" width="18.42578125" style="108" customWidth="1"/>
    <col min="17" max="30" width="18.42578125" style="120" customWidth="1"/>
    <col min="31" max="16384" width="9.140625" style="120"/>
  </cols>
  <sheetData>
    <row r="1" spans="1:20" s="105" customFormat="1" ht="23.25" customHeight="1">
      <c r="A1" s="266" t="s">
        <v>128</v>
      </c>
      <c r="B1" s="266"/>
      <c r="C1" s="266"/>
      <c r="D1" s="266"/>
      <c r="E1" s="266"/>
      <c r="F1" s="266"/>
      <c r="G1" s="266"/>
      <c r="H1" s="266"/>
      <c r="I1" s="266"/>
      <c r="J1" s="101"/>
      <c r="K1" s="101"/>
      <c r="L1" s="101"/>
      <c r="M1" s="101"/>
      <c r="N1" s="102"/>
      <c r="O1" s="102"/>
      <c r="P1" s="103"/>
      <c r="Q1" s="103"/>
      <c r="R1" s="103"/>
      <c r="S1" s="104"/>
      <c r="T1" s="103"/>
    </row>
    <row r="2" spans="1:20" s="105" customFormat="1" ht="23.25" customHeight="1">
      <c r="A2" s="267" t="s">
        <v>166</v>
      </c>
      <c r="B2" s="268"/>
      <c r="C2" s="268"/>
      <c r="D2" s="268"/>
      <c r="E2" s="268"/>
      <c r="F2" s="268"/>
      <c r="G2" s="268"/>
      <c r="H2" s="268"/>
      <c r="I2" s="269"/>
      <c r="J2" s="160"/>
      <c r="K2" s="160"/>
      <c r="L2" s="160"/>
      <c r="M2" s="160"/>
      <c r="N2" s="102"/>
      <c r="O2" s="102"/>
      <c r="P2" s="103"/>
      <c r="Q2" s="103"/>
      <c r="R2" s="103"/>
      <c r="S2" s="104"/>
      <c r="T2" s="103"/>
    </row>
    <row r="3" spans="1:20" s="105" customFormat="1" ht="23.25" customHeight="1">
      <c r="A3" s="266" t="s">
        <v>155</v>
      </c>
      <c r="B3" s="266"/>
      <c r="C3" s="266"/>
      <c r="D3" s="266"/>
      <c r="E3" s="266"/>
      <c r="F3" s="266"/>
      <c r="G3" s="266"/>
      <c r="H3" s="266"/>
      <c r="I3" s="266"/>
      <c r="J3" s="101"/>
      <c r="K3" s="101"/>
      <c r="L3" s="101"/>
      <c r="M3" s="101"/>
      <c r="N3" s="102"/>
      <c r="O3" s="102"/>
      <c r="P3" s="103"/>
      <c r="Q3" s="103"/>
      <c r="R3" s="103"/>
      <c r="S3" s="103"/>
      <c r="T3" s="103"/>
    </row>
    <row r="4" spans="1:20" s="105" customFormat="1" ht="23.25" customHeight="1">
      <c r="A4" s="266"/>
      <c r="B4" s="266"/>
      <c r="C4" s="266"/>
      <c r="D4" s="266"/>
      <c r="E4" s="266"/>
      <c r="F4" s="266"/>
      <c r="G4" s="266"/>
      <c r="H4" s="266"/>
      <c r="I4" s="266"/>
      <c r="J4" s="101"/>
      <c r="K4" s="101"/>
      <c r="L4" s="101"/>
      <c r="M4" s="101"/>
      <c r="N4" s="102"/>
      <c r="O4" s="102"/>
      <c r="P4" s="103"/>
      <c r="Q4" s="103"/>
      <c r="R4" s="103"/>
      <c r="S4" s="104"/>
      <c r="T4" s="103"/>
    </row>
    <row r="5" spans="1:20" s="106" customFormat="1" ht="30.95" customHeight="1">
      <c r="B5" s="284" t="s">
        <v>0</v>
      </c>
      <c r="C5" s="283" t="s">
        <v>3</v>
      </c>
      <c r="D5" s="283" t="s">
        <v>5</v>
      </c>
      <c r="E5" s="292" t="s">
        <v>23</v>
      </c>
      <c r="F5" s="293" t="s">
        <v>24</v>
      </c>
      <c r="G5" s="292" t="s">
        <v>22</v>
      </c>
      <c r="H5" s="293" t="s">
        <v>40</v>
      </c>
      <c r="I5" s="282" t="s">
        <v>129</v>
      </c>
      <c r="J5" s="107"/>
      <c r="K5" s="107"/>
      <c r="O5" s="291"/>
    </row>
    <row r="6" spans="1:20" s="108" customFormat="1" ht="11.25" customHeight="1">
      <c r="B6" s="285"/>
      <c r="C6" s="283"/>
      <c r="D6" s="283"/>
      <c r="E6" s="292"/>
      <c r="F6" s="293"/>
      <c r="G6" s="292"/>
      <c r="H6" s="293"/>
      <c r="I6" s="282"/>
      <c r="O6" s="291"/>
    </row>
    <row r="7" spans="1:20" s="108" customFormat="1" ht="25.5" customHeight="1">
      <c r="B7" s="72"/>
      <c r="C7" s="63" t="s">
        <v>7</v>
      </c>
      <c r="D7" s="281"/>
      <c r="E7" s="281"/>
      <c r="F7" s="281"/>
      <c r="G7" s="281"/>
      <c r="H7" s="281"/>
      <c r="I7" s="281"/>
    </row>
    <row r="8" spans="1:20" s="108" customFormat="1" ht="24.75" customHeight="1">
      <c r="B8" s="72"/>
      <c r="C8" s="58" t="s">
        <v>21</v>
      </c>
      <c r="D8" s="281"/>
      <c r="E8" s="281"/>
      <c r="F8" s="281"/>
      <c r="G8" s="281"/>
      <c r="H8" s="281"/>
      <c r="I8" s="281"/>
    </row>
    <row r="9" spans="1:20" s="109" customFormat="1" ht="24" customHeight="1">
      <c r="B9" s="110"/>
      <c r="C9" s="51" t="s">
        <v>20</v>
      </c>
      <c r="D9" s="281"/>
      <c r="E9" s="281"/>
      <c r="F9" s="281"/>
      <c r="G9" s="281"/>
      <c r="H9" s="281"/>
      <c r="I9" s="281"/>
      <c r="J9" s="111"/>
      <c r="K9" s="111"/>
      <c r="L9" s="111"/>
      <c r="M9" s="111"/>
      <c r="N9" s="111"/>
      <c r="O9" s="111"/>
      <c r="P9" s="111"/>
    </row>
    <row r="10" spans="1:20" s="112" customFormat="1" ht="25.5" customHeight="1">
      <c r="B10" s="253">
        <v>1</v>
      </c>
      <c r="C10" s="240" t="s">
        <v>125</v>
      </c>
      <c r="D10" s="154" t="s">
        <v>18</v>
      </c>
      <c r="E10" s="41" t="s">
        <v>81</v>
      </c>
      <c r="F10" s="37">
        <v>6400</v>
      </c>
      <c r="G10" s="263" t="s">
        <v>107</v>
      </c>
      <c r="H10" s="250">
        <v>700000</v>
      </c>
      <c r="I10" s="250">
        <v>693600</v>
      </c>
      <c r="J10" s="113"/>
      <c r="K10" s="114"/>
      <c r="L10" s="114"/>
      <c r="M10" s="114"/>
      <c r="N10" s="114"/>
      <c r="O10" s="68"/>
      <c r="P10" s="114"/>
    </row>
    <row r="11" spans="1:20" s="112" customFormat="1" ht="34.5" customHeight="1">
      <c r="B11" s="254"/>
      <c r="C11" s="265"/>
      <c r="D11" s="154" t="s">
        <v>104</v>
      </c>
      <c r="E11" s="41"/>
      <c r="F11" s="37">
        <v>231200</v>
      </c>
      <c r="G11" s="288"/>
      <c r="H11" s="251"/>
      <c r="I11" s="251"/>
      <c r="J11" s="113"/>
      <c r="K11" s="114"/>
      <c r="L11" s="114"/>
      <c r="M11" s="114"/>
      <c r="N11" s="114"/>
      <c r="O11" s="68"/>
      <c r="P11" s="114"/>
    </row>
    <row r="12" spans="1:20" s="112" customFormat="1" ht="34.5" customHeight="1">
      <c r="B12" s="254"/>
      <c r="C12" s="265"/>
      <c r="D12" s="154" t="s">
        <v>103</v>
      </c>
      <c r="E12" s="41"/>
      <c r="F12" s="37">
        <v>231200</v>
      </c>
      <c r="G12" s="288"/>
      <c r="H12" s="251"/>
      <c r="I12" s="251"/>
      <c r="J12" s="113"/>
      <c r="K12" s="114"/>
      <c r="L12" s="114"/>
      <c r="M12" s="114"/>
      <c r="N12" s="114"/>
      <c r="O12" s="68"/>
      <c r="P12" s="114"/>
    </row>
    <row r="13" spans="1:20" s="112" customFormat="1" ht="27" customHeight="1">
      <c r="B13" s="255"/>
      <c r="C13" s="241"/>
      <c r="D13" s="154" t="s">
        <v>133</v>
      </c>
      <c r="E13" s="41"/>
      <c r="F13" s="142">
        <v>231200</v>
      </c>
      <c r="G13" s="264"/>
      <c r="H13" s="252"/>
      <c r="I13" s="252"/>
      <c r="J13" s="113"/>
      <c r="K13" s="114"/>
      <c r="L13" s="114"/>
      <c r="M13" s="114"/>
      <c r="N13" s="114"/>
      <c r="O13" s="68"/>
      <c r="P13" s="114"/>
    </row>
    <row r="14" spans="1:20" s="115" customFormat="1" ht="53.25" customHeight="1">
      <c r="B14" s="253">
        <v>2</v>
      </c>
      <c r="C14" s="236" t="s">
        <v>19</v>
      </c>
      <c r="D14" s="157" t="s">
        <v>123</v>
      </c>
      <c r="E14" s="41" t="s">
        <v>82</v>
      </c>
      <c r="F14" s="158">
        <v>1000000</v>
      </c>
      <c r="G14" s="289" t="s">
        <v>108</v>
      </c>
      <c r="H14" s="232">
        <v>1520000</v>
      </c>
      <c r="I14" s="232">
        <v>1000000</v>
      </c>
      <c r="J14" s="113"/>
      <c r="K14" s="113"/>
      <c r="L14" s="113"/>
      <c r="M14" s="113"/>
      <c r="N14" s="113"/>
      <c r="O14" s="68"/>
      <c r="P14" s="113"/>
    </row>
    <row r="15" spans="1:20" s="115" customFormat="1" ht="21" customHeight="1">
      <c r="B15" s="255"/>
      <c r="C15" s="237"/>
      <c r="D15" s="161" t="s">
        <v>18</v>
      </c>
      <c r="E15" s="41"/>
      <c r="F15" s="37">
        <v>520000</v>
      </c>
      <c r="G15" s="290"/>
      <c r="H15" s="233"/>
      <c r="I15" s="233"/>
      <c r="J15" s="113"/>
      <c r="K15" s="113"/>
      <c r="L15" s="113"/>
      <c r="M15" s="113"/>
      <c r="N15" s="113"/>
      <c r="O15" s="68"/>
      <c r="P15" s="113"/>
    </row>
    <row r="16" spans="1:20" s="116" customFormat="1" ht="17.25" customHeight="1">
      <c r="B16" s="253">
        <v>3</v>
      </c>
      <c r="C16" s="240" t="s">
        <v>61</v>
      </c>
      <c r="D16" s="154" t="s">
        <v>56</v>
      </c>
      <c r="E16" s="41"/>
      <c r="F16" s="37">
        <v>1000</v>
      </c>
      <c r="G16" s="263" t="s">
        <v>67</v>
      </c>
      <c r="H16" s="250">
        <v>74400</v>
      </c>
      <c r="I16" s="250">
        <f>11400-10400</f>
        <v>1000</v>
      </c>
      <c r="J16" s="117"/>
      <c r="K16" s="117"/>
      <c r="L16" s="117"/>
      <c r="M16" s="117"/>
      <c r="N16" s="117"/>
      <c r="O16" s="118"/>
      <c r="P16" s="117"/>
    </row>
    <row r="17" spans="2:16" s="116" customFormat="1" ht="18.75" customHeight="1">
      <c r="B17" s="255"/>
      <c r="C17" s="241"/>
      <c r="D17" s="154" t="s">
        <v>18</v>
      </c>
      <c r="E17" s="156" t="s">
        <v>72</v>
      </c>
      <c r="F17" s="43">
        <v>73400</v>
      </c>
      <c r="G17" s="264"/>
      <c r="H17" s="252"/>
      <c r="I17" s="252"/>
      <c r="J17" s="117"/>
      <c r="K17" s="117"/>
      <c r="L17" s="117"/>
      <c r="M17" s="117"/>
      <c r="N17" s="117"/>
      <c r="O17" s="118"/>
      <c r="P17" s="117"/>
    </row>
    <row r="18" spans="2:16" s="116" customFormat="1" ht="18.75" customHeight="1">
      <c r="B18" s="253">
        <v>4</v>
      </c>
      <c r="C18" s="240" t="s">
        <v>62</v>
      </c>
      <c r="D18" s="154" t="s">
        <v>56</v>
      </c>
      <c r="E18" s="156" t="s">
        <v>72</v>
      </c>
      <c r="F18" s="37">
        <v>100</v>
      </c>
      <c r="G18" s="263" t="s">
        <v>68</v>
      </c>
      <c r="H18" s="250">
        <v>74400</v>
      </c>
      <c r="I18" s="250">
        <f>24800-24700</f>
        <v>100</v>
      </c>
      <c r="J18" s="117"/>
      <c r="K18" s="117"/>
      <c r="L18" s="117"/>
      <c r="M18" s="117"/>
      <c r="N18" s="117"/>
      <c r="O18" s="118"/>
      <c r="P18" s="117"/>
    </row>
    <row r="19" spans="2:16" s="116" customFormat="1" ht="20.25" customHeight="1">
      <c r="B19" s="255"/>
      <c r="C19" s="241"/>
      <c r="D19" s="154" t="s">
        <v>18</v>
      </c>
      <c r="E19" s="156"/>
      <c r="F19" s="37">
        <v>74300</v>
      </c>
      <c r="G19" s="264"/>
      <c r="H19" s="252"/>
      <c r="I19" s="252"/>
      <c r="J19" s="117"/>
      <c r="K19" s="117"/>
      <c r="L19" s="117"/>
      <c r="M19" s="117"/>
      <c r="N19" s="117"/>
      <c r="O19" s="119"/>
      <c r="P19" s="117"/>
    </row>
    <row r="20" spans="2:16" s="116" customFormat="1" ht="20.25" customHeight="1">
      <c r="B20" s="253">
        <v>5</v>
      </c>
      <c r="C20" s="240" t="s">
        <v>46</v>
      </c>
      <c r="D20" s="154" t="s">
        <v>109</v>
      </c>
      <c r="E20" s="167"/>
      <c r="F20" s="45">
        <v>72090</v>
      </c>
      <c r="G20" s="261" t="s">
        <v>161</v>
      </c>
      <c r="H20" s="244">
        <v>74400</v>
      </c>
      <c r="I20" s="250">
        <v>74400</v>
      </c>
      <c r="J20" s="117"/>
      <c r="K20" s="117"/>
      <c r="L20" s="117"/>
      <c r="M20" s="117"/>
      <c r="N20" s="117"/>
      <c r="O20" s="119"/>
      <c r="P20" s="117"/>
    </row>
    <row r="21" spans="2:16" s="116" customFormat="1" ht="21" customHeight="1">
      <c r="B21" s="255"/>
      <c r="C21" s="241"/>
      <c r="D21" s="207" t="s">
        <v>143</v>
      </c>
      <c r="E21" s="167"/>
      <c r="F21" s="45">
        <v>2310</v>
      </c>
      <c r="G21" s="262"/>
      <c r="H21" s="245"/>
      <c r="I21" s="252"/>
      <c r="J21" s="117"/>
      <c r="K21" s="117"/>
      <c r="L21" s="117"/>
      <c r="M21" s="117"/>
      <c r="N21" s="117"/>
      <c r="O21" s="119"/>
      <c r="P21" s="117"/>
    </row>
    <row r="22" spans="2:16" s="116" customFormat="1" ht="23.25" customHeight="1">
      <c r="B22" s="155">
        <v>6</v>
      </c>
      <c r="C22" s="42" t="s">
        <v>86</v>
      </c>
      <c r="D22" s="154" t="s">
        <v>102</v>
      </c>
      <c r="E22" s="167"/>
      <c r="F22" s="45">
        <v>74400</v>
      </c>
      <c r="G22" s="46" t="s">
        <v>110</v>
      </c>
      <c r="H22" s="168">
        <v>74400</v>
      </c>
      <c r="I22" s="44">
        <v>74400</v>
      </c>
      <c r="J22" s="117"/>
      <c r="K22" s="117"/>
      <c r="L22" s="117"/>
      <c r="M22" s="117"/>
      <c r="N22" s="117"/>
      <c r="O22" s="119"/>
      <c r="P22" s="117"/>
    </row>
    <row r="23" spans="2:16" s="116" customFormat="1" ht="52.5" customHeight="1">
      <c r="B23" s="253">
        <v>7</v>
      </c>
      <c r="C23" s="145" t="s">
        <v>92</v>
      </c>
      <c r="D23" s="154" t="s">
        <v>134</v>
      </c>
      <c r="E23" s="167"/>
      <c r="F23" s="47">
        <v>12400000</v>
      </c>
      <c r="G23" s="163" t="s">
        <v>127</v>
      </c>
      <c r="H23" s="244">
        <v>14632000</v>
      </c>
      <c r="I23" s="250">
        <v>800000</v>
      </c>
      <c r="J23" s="117"/>
      <c r="K23" s="136"/>
      <c r="L23" s="117"/>
      <c r="M23" s="117"/>
      <c r="N23" s="117"/>
      <c r="O23" s="119"/>
      <c r="P23" s="117"/>
    </row>
    <row r="24" spans="2:16" s="116" customFormat="1" ht="25.5" customHeight="1">
      <c r="B24" s="254"/>
      <c r="C24" s="146"/>
      <c r="D24" s="154" t="s">
        <v>18</v>
      </c>
      <c r="E24" s="167"/>
      <c r="F24" s="217">
        <f>H23-F23</f>
        <v>2232000</v>
      </c>
      <c r="G24" s="242" t="s">
        <v>135</v>
      </c>
      <c r="H24" s="256"/>
      <c r="I24" s="251"/>
      <c r="J24" s="117"/>
      <c r="K24" s="117"/>
      <c r="L24" s="117"/>
      <c r="M24" s="117"/>
      <c r="N24" s="117"/>
      <c r="O24" s="119"/>
      <c r="P24" s="117"/>
    </row>
    <row r="25" spans="2:16" ht="24" customHeight="1">
      <c r="B25" s="255"/>
      <c r="C25" s="147"/>
      <c r="D25" s="207"/>
      <c r="E25" s="216"/>
      <c r="F25" s="217"/>
      <c r="G25" s="243"/>
      <c r="H25" s="245"/>
      <c r="I25" s="252"/>
      <c r="O25" s="108"/>
    </row>
    <row r="26" spans="2:16" ht="27.75" customHeight="1">
      <c r="B26" s="159">
        <v>8</v>
      </c>
      <c r="C26" s="147" t="s">
        <v>156</v>
      </c>
      <c r="D26" s="153" t="s">
        <v>157</v>
      </c>
      <c r="E26" s="167"/>
      <c r="F26" s="47">
        <v>47794.559999999998</v>
      </c>
      <c r="G26" s="46" t="s">
        <v>158</v>
      </c>
      <c r="H26" s="168">
        <v>47794.559999999998</v>
      </c>
      <c r="I26" s="169">
        <f>H26</f>
        <v>47794.559999999998</v>
      </c>
      <c r="O26" s="108"/>
    </row>
    <row r="27" spans="2:16" ht="26.25" customHeight="1">
      <c r="B27" s="71"/>
      <c r="C27" s="48"/>
      <c r="D27" s="257"/>
      <c r="E27" s="258"/>
      <c r="F27" s="258"/>
      <c r="G27" s="259"/>
      <c r="H27" s="49">
        <f>SUM(H10:H25)</f>
        <v>17149600</v>
      </c>
      <c r="I27" s="50">
        <f>SUM(I10:I26)</f>
        <v>2691294.56</v>
      </c>
      <c r="O27" s="108"/>
    </row>
    <row r="28" spans="2:16" s="122" customFormat="1" ht="24" customHeight="1">
      <c r="B28" s="71"/>
      <c r="C28" s="48"/>
      <c r="D28" s="70"/>
      <c r="E28" s="70"/>
      <c r="F28" s="70"/>
      <c r="G28" s="70"/>
      <c r="H28" s="49"/>
      <c r="I28" s="50"/>
      <c r="J28" s="121"/>
      <c r="K28" s="121"/>
      <c r="L28" s="121"/>
      <c r="M28" s="121"/>
      <c r="N28" s="121"/>
      <c r="O28" s="121"/>
      <c r="P28" s="121"/>
    </row>
    <row r="29" spans="2:16" s="125" customFormat="1" ht="27.75" customHeight="1">
      <c r="B29" s="72"/>
      <c r="C29" s="51" t="s">
        <v>93</v>
      </c>
      <c r="D29" s="257"/>
      <c r="E29" s="258"/>
      <c r="F29" s="258"/>
      <c r="G29" s="258"/>
      <c r="H29" s="258"/>
      <c r="I29" s="259"/>
      <c r="J29" s="123"/>
      <c r="K29" s="124"/>
      <c r="L29" s="124"/>
      <c r="M29" s="124"/>
      <c r="N29" s="124"/>
      <c r="O29" s="119"/>
      <c r="P29" s="124"/>
    </row>
    <row r="30" spans="2:16" s="125" customFormat="1" ht="9" customHeight="1">
      <c r="B30" s="236">
        <v>1</v>
      </c>
      <c r="C30" s="278" t="s">
        <v>138</v>
      </c>
      <c r="D30" s="236" t="s">
        <v>102</v>
      </c>
      <c r="E30" s="148" t="s">
        <v>72</v>
      </c>
      <c r="F30" s="272">
        <v>74400</v>
      </c>
      <c r="G30" s="275" t="s">
        <v>140</v>
      </c>
      <c r="H30" s="244">
        <v>74400</v>
      </c>
      <c r="I30" s="232">
        <v>74400</v>
      </c>
      <c r="J30" s="123"/>
      <c r="K30" s="124"/>
      <c r="L30" s="124"/>
      <c r="M30" s="124"/>
      <c r="N30" s="124"/>
      <c r="O30" s="119"/>
      <c r="P30" s="124"/>
    </row>
    <row r="31" spans="2:16" s="125" customFormat="1" ht="1.5" customHeight="1">
      <c r="B31" s="271"/>
      <c r="C31" s="279"/>
      <c r="D31" s="271"/>
      <c r="E31" s="149"/>
      <c r="F31" s="273"/>
      <c r="G31" s="276"/>
      <c r="H31" s="256"/>
      <c r="I31" s="270"/>
      <c r="J31" s="123"/>
      <c r="K31" s="124"/>
      <c r="L31" s="124"/>
      <c r="M31" s="124"/>
      <c r="N31" s="124"/>
      <c r="O31" s="119"/>
      <c r="P31" s="124"/>
    </row>
    <row r="32" spans="2:16" s="125" customFormat="1" ht="33" customHeight="1">
      <c r="B32" s="237"/>
      <c r="C32" s="280"/>
      <c r="D32" s="237"/>
      <c r="E32" s="150"/>
      <c r="F32" s="274"/>
      <c r="G32" s="277"/>
      <c r="H32" s="245"/>
      <c r="I32" s="233"/>
      <c r="J32" s="124"/>
      <c r="K32" s="124"/>
      <c r="L32" s="124"/>
      <c r="M32" s="124"/>
      <c r="N32" s="124"/>
      <c r="O32" s="119"/>
      <c r="P32" s="124"/>
    </row>
    <row r="33" spans="2:16" s="125" customFormat="1" ht="33" customHeight="1">
      <c r="B33" s="236">
        <v>2</v>
      </c>
      <c r="C33" s="240" t="s">
        <v>89</v>
      </c>
      <c r="D33" s="151" t="s">
        <v>126</v>
      </c>
      <c r="E33" s="144"/>
      <c r="F33" s="165">
        <v>10005</v>
      </c>
      <c r="G33" s="242" t="s">
        <v>119</v>
      </c>
      <c r="H33" s="244">
        <v>74400</v>
      </c>
      <c r="I33" s="232">
        <f>F33</f>
        <v>10005</v>
      </c>
      <c r="J33" s="124"/>
      <c r="K33" s="124"/>
      <c r="L33" s="124"/>
      <c r="M33" s="124"/>
      <c r="N33" s="124"/>
      <c r="O33" s="119"/>
      <c r="P33" s="124"/>
    </row>
    <row r="34" spans="2:16" s="125" customFormat="1" ht="21" customHeight="1">
      <c r="B34" s="237"/>
      <c r="C34" s="241"/>
      <c r="D34" s="152" t="s">
        <v>18</v>
      </c>
      <c r="E34" s="167"/>
      <c r="F34" s="164">
        <f>H33-F33</f>
        <v>64395</v>
      </c>
      <c r="G34" s="243"/>
      <c r="H34" s="245"/>
      <c r="I34" s="233"/>
      <c r="J34" s="123"/>
      <c r="K34" s="124"/>
      <c r="L34" s="124"/>
      <c r="M34" s="124"/>
      <c r="N34" s="124"/>
      <c r="O34" s="119"/>
      <c r="P34" s="124"/>
    </row>
    <row r="35" spans="2:16" s="125" customFormat="1" ht="25.5" customHeight="1">
      <c r="B35" s="236">
        <v>3</v>
      </c>
      <c r="C35" s="240" t="s">
        <v>136</v>
      </c>
      <c r="D35" s="236" t="s">
        <v>18</v>
      </c>
      <c r="E35" s="167"/>
      <c r="F35" s="238">
        <f>H35</f>
        <v>1240000</v>
      </c>
      <c r="G35" s="242" t="s">
        <v>142</v>
      </c>
      <c r="H35" s="244">
        <v>1240000</v>
      </c>
      <c r="I35" s="247">
        <v>100</v>
      </c>
      <c r="J35" s="124"/>
      <c r="K35" s="124"/>
      <c r="L35" s="124"/>
      <c r="M35" s="124"/>
      <c r="N35" s="124"/>
      <c r="O35" s="119"/>
      <c r="P35" s="124"/>
    </row>
    <row r="36" spans="2:16" s="125" customFormat="1" ht="25.5" customHeight="1">
      <c r="B36" s="271"/>
      <c r="C36" s="265"/>
      <c r="D36" s="271"/>
      <c r="E36" s="167"/>
      <c r="F36" s="246"/>
      <c r="G36" s="260"/>
      <c r="H36" s="256"/>
      <c r="I36" s="248"/>
      <c r="J36" s="124"/>
      <c r="K36" s="124"/>
      <c r="L36" s="124"/>
      <c r="M36" s="124"/>
      <c r="N36" s="124"/>
      <c r="O36" s="119"/>
      <c r="P36" s="124"/>
    </row>
    <row r="37" spans="2:16" s="125" customFormat="1" ht="25.5" customHeight="1">
      <c r="B37" s="237"/>
      <c r="C37" s="241"/>
      <c r="D37" s="237"/>
      <c r="E37" s="167"/>
      <c r="F37" s="239"/>
      <c r="G37" s="243"/>
      <c r="H37" s="245"/>
      <c r="I37" s="249"/>
      <c r="J37" s="124"/>
      <c r="K37" s="124"/>
      <c r="L37" s="124"/>
      <c r="M37" s="124"/>
      <c r="N37" s="124"/>
      <c r="O37" s="119"/>
      <c r="P37" s="124"/>
    </row>
    <row r="38" spans="2:16" s="125" customFormat="1" ht="25.5" customHeight="1">
      <c r="B38" s="236">
        <v>4</v>
      </c>
      <c r="C38" s="240" t="s">
        <v>137</v>
      </c>
      <c r="D38" s="236" t="s">
        <v>56</v>
      </c>
      <c r="E38" s="167"/>
      <c r="F38" s="238">
        <v>74400</v>
      </c>
      <c r="G38" s="242" t="s">
        <v>141</v>
      </c>
      <c r="H38" s="244">
        <v>74400</v>
      </c>
      <c r="I38" s="232">
        <f>F38+F39</f>
        <v>74400</v>
      </c>
      <c r="J38" s="124"/>
      <c r="K38" s="124"/>
      <c r="L38" s="124"/>
      <c r="M38" s="124"/>
      <c r="N38" s="124"/>
      <c r="O38" s="119"/>
      <c r="P38" s="124"/>
    </row>
    <row r="39" spans="2:16" s="122" customFormat="1" ht="20.100000000000001" customHeight="1">
      <c r="B39" s="237"/>
      <c r="C39" s="241"/>
      <c r="D39" s="237"/>
      <c r="E39" s="167"/>
      <c r="F39" s="239"/>
      <c r="G39" s="243"/>
      <c r="H39" s="245"/>
      <c r="I39" s="233"/>
      <c r="J39" s="126"/>
      <c r="K39" s="121"/>
      <c r="L39" s="121"/>
      <c r="M39" s="121"/>
      <c r="N39" s="121"/>
      <c r="O39" s="121"/>
      <c r="P39" s="121"/>
    </row>
    <row r="40" spans="2:16" s="128" customFormat="1" ht="18">
      <c r="B40" s="73"/>
      <c r="C40" s="52"/>
      <c r="D40" s="296"/>
      <c r="E40" s="297"/>
      <c r="F40" s="297"/>
      <c r="G40" s="298"/>
      <c r="H40" s="53">
        <f>SUM(H30:H35)</f>
        <v>1388800</v>
      </c>
      <c r="I40" s="54">
        <f>SUM(I30:I39)</f>
        <v>158905</v>
      </c>
      <c r="J40" s="127"/>
      <c r="K40" s="127"/>
      <c r="L40" s="127"/>
      <c r="M40" s="127"/>
      <c r="N40" s="127"/>
      <c r="O40" s="127"/>
      <c r="P40" s="127"/>
    </row>
    <row r="41" spans="2:16" s="128" customFormat="1" ht="19.5" customHeight="1">
      <c r="B41" s="74"/>
      <c r="C41" s="51" t="s">
        <v>47</v>
      </c>
      <c r="D41" s="302"/>
      <c r="E41" s="303"/>
      <c r="F41" s="303"/>
      <c r="G41" s="303"/>
      <c r="H41" s="303"/>
      <c r="I41" s="304"/>
      <c r="J41" s="127"/>
      <c r="K41" s="127"/>
      <c r="L41" s="127"/>
      <c r="M41" s="127"/>
      <c r="N41" s="127"/>
      <c r="O41" s="127"/>
      <c r="P41" s="127"/>
    </row>
    <row r="42" spans="2:16" s="130" customFormat="1" ht="19.5" customHeight="1">
      <c r="B42" s="74"/>
      <c r="C42" s="51" t="s">
        <v>15</v>
      </c>
      <c r="D42" s="305"/>
      <c r="E42" s="306"/>
      <c r="F42" s="306"/>
      <c r="G42" s="306"/>
      <c r="H42" s="306"/>
      <c r="I42" s="307"/>
      <c r="J42" s="129"/>
      <c r="K42" s="129"/>
      <c r="L42" s="129"/>
      <c r="M42" s="129"/>
      <c r="N42" s="129"/>
      <c r="O42" s="129"/>
      <c r="P42" s="129"/>
    </row>
    <row r="43" spans="2:16" s="130" customFormat="1" ht="19.5" customHeight="1">
      <c r="B43" s="75">
        <v>1</v>
      </c>
      <c r="C43" s="170" t="s">
        <v>144</v>
      </c>
      <c r="D43" s="208" t="s">
        <v>143</v>
      </c>
      <c r="E43" s="173"/>
      <c r="F43" s="55">
        <v>74400</v>
      </c>
      <c r="G43" s="218" t="s">
        <v>162</v>
      </c>
      <c r="H43" s="56">
        <v>74400</v>
      </c>
      <c r="I43" s="56">
        <v>74400</v>
      </c>
      <c r="J43" s="129"/>
      <c r="K43" s="129"/>
      <c r="L43" s="129"/>
      <c r="M43" s="129"/>
      <c r="N43" s="129"/>
      <c r="O43" s="129"/>
      <c r="P43" s="129"/>
    </row>
    <row r="44" spans="2:16" s="128" customFormat="1" ht="18">
      <c r="B44" s="76"/>
      <c r="C44" s="170"/>
      <c r="D44" s="299"/>
      <c r="E44" s="300"/>
      <c r="F44" s="300"/>
      <c r="G44" s="301"/>
      <c r="H44" s="53">
        <f>SUM(H43:H43)</f>
        <v>74400</v>
      </c>
      <c r="I44" s="53">
        <f>SUM(I43:I43)</f>
        <v>74400</v>
      </c>
      <c r="J44" s="127"/>
      <c r="K44" s="127"/>
      <c r="L44" s="127"/>
      <c r="M44" s="127"/>
      <c r="N44" s="127"/>
      <c r="O44" s="127"/>
      <c r="P44" s="127"/>
    </row>
    <row r="45" spans="2:16" s="111" customFormat="1" ht="18">
      <c r="B45" s="74"/>
      <c r="C45" s="51" t="s">
        <v>48</v>
      </c>
      <c r="D45" s="308"/>
      <c r="E45" s="309"/>
      <c r="F45" s="309"/>
      <c r="G45" s="309"/>
      <c r="H45" s="309"/>
      <c r="I45" s="310"/>
    </row>
    <row r="46" spans="2:16" s="116" customFormat="1" ht="51.75" customHeight="1">
      <c r="B46" s="74"/>
      <c r="C46" s="51" t="s">
        <v>49</v>
      </c>
      <c r="D46" s="311"/>
      <c r="E46" s="312"/>
      <c r="F46" s="312"/>
      <c r="G46" s="312"/>
      <c r="H46" s="312"/>
      <c r="I46" s="313"/>
      <c r="J46" s="117"/>
      <c r="K46" s="117"/>
      <c r="L46" s="117"/>
      <c r="M46" s="117"/>
      <c r="N46" s="117"/>
      <c r="O46" s="119"/>
      <c r="P46" s="117"/>
    </row>
    <row r="47" spans="2:16" s="116" customFormat="1" ht="51.75" customHeight="1">
      <c r="B47" s="236">
        <v>1</v>
      </c>
      <c r="C47" s="240" t="s">
        <v>64</v>
      </c>
      <c r="D47" s="154" t="s">
        <v>63</v>
      </c>
      <c r="E47" s="143"/>
      <c r="F47" s="45">
        <v>1120803.47</v>
      </c>
      <c r="G47" s="209" t="s">
        <v>66</v>
      </c>
      <c r="H47" s="244">
        <v>1600000</v>
      </c>
      <c r="I47" s="44">
        <v>1120803</v>
      </c>
      <c r="J47" s="117"/>
      <c r="K47" s="117"/>
      <c r="L47" s="117"/>
      <c r="M47" s="117"/>
      <c r="N47" s="117"/>
      <c r="O47" s="119"/>
      <c r="P47" s="117"/>
    </row>
    <row r="48" spans="2:16" s="116" customFormat="1" ht="51.75" customHeight="1">
      <c r="B48" s="271"/>
      <c r="C48" s="265"/>
      <c r="D48" s="207" t="s">
        <v>143</v>
      </c>
      <c r="E48" s="210"/>
      <c r="F48" s="211">
        <v>472260</v>
      </c>
      <c r="G48" s="294" t="s">
        <v>139</v>
      </c>
      <c r="H48" s="256"/>
      <c r="I48" s="212">
        <f>F48</f>
        <v>472260</v>
      </c>
      <c r="J48" s="117"/>
      <c r="K48" s="117"/>
      <c r="L48" s="117"/>
      <c r="M48" s="117"/>
      <c r="N48" s="117"/>
      <c r="O48" s="119"/>
      <c r="P48" s="117"/>
    </row>
    <row r="49" spans="2:16" s="116" customFormat="1" ht="51.75" customHeight="1">
      <c r="B49" s="237"/>
      <c r="C49" s="241"/>
      <c r="D49" s="207" t="s">
        <v>18</v>
      </c>
      <c r="E49" s="210"/>
      <c r="F49" s="211">
        <f>H47-F47-F48</f>
        <v>6936.5300000000279</v>
      </c>
      <c r="G49" s="295"/>
      <c r="H49" s="245"/>
      <c r="I49" s="44"/>
      <c r="J49" s="117"/>
      <c r="K49" s="117"/>
      <c r="L49" s="117"/>
      <c r="M49" s="117"/>
      <c r="N49" s="117"/>
      <c r="O49" s="119"/>
      <c r="P49" s="117"/>
    </row>
    <row r="50" spans="2:16" s="128" customFormat="1" ht="51">
      <c r="B50" s="153">
        <v>2</v>
      </c>
      <c r="C50" s="42" t="s">
        <v>130</v>
      </c>
      <c r="D50" s="154" t="s">
        <v>131</v>
      </c>
      <c r="E50" s="167"/>
      <c r="F50" s="45">
        <v>7699373.04</v>
      </c>
      <c r="G50" s="41" t="s">
        <v>132</v>
      </c>
      <c r="H50" s="168">
        <f>F50</f>
        <v>7699373.04</v>
      </c>
      <c r="I50" s="44">
        <v>1000000</v>
      </c>
      <c r="J50" s="127"/>
      <c r="K50" s="127"/>
      <c r="L50" s="127"/>
      <c r="M50" s="127"/>
      <c r="N50" s="127"/>
      <c r="O50" s="127"/>
      <c r="P50" s="127"/>
    </row>
    <row r="51" spans="2:16" s="108" customFormat="1" ht="27" customHeight="1">
      <c r="B51" s="77"/>
      <c r="C51" s="57"/>
      <c r="D51" s="222" t="s">
        <v>34</v>
      </c>
      <c r="E51" s="223"/>
      <c r="F51" s="223"/>
      <c r="G51" s="224"/>
      <c r="H51" s="49">
        <f>SUM(H47:H50)</f>
        <v>9299373.0399999991</v>
      </c>
      <c r="I51" s="54">
        <f>SUM(I47:I50)</f>
        <v>2593063</v>
      </c>
    </row>
    <row r="52" spans="2:16" ht="20.25">
      <c r="B52" s="72"/>
      <c r="C52" s="58" t="s">
        <v>50</v>
      </c>
      <c r="D52" s="222"/>
      <c r="E52" s="223"/>
      <c r="F52" s="223"/>
      <c r="G52" s="223"/>
      <c r="H52" s="223"/>
      <c r="I52" s="224"/>
    </row>
    <row r="53" spans="2:16" s="116" customFormat="1" ht="25.5" customHeight="1">
      <c r="B53" s="85">
        <v>1</v>
      </c>
      <c r="C53" s="42" t="s">
        <v>145</v>
      </c>
      <c r="D53" s="154" t="s">
        <v>18</v>
      </c>
      <c r="E53" s="59"/>
      <c r="F53" s="43">
        <v>50000</v>
      </c>
      <c r="G53" s="156" t="s">
        <v>154</v>
      </c>
      <c r="H53" s="169">
        <v>50000</v>
      </c>
      <c r="I53" s="44">
        <v>50000</v>
      </c>
      <c r="J53" s="117"/>
      <c r="K53" s="117"/>
      <c r="L53" s="117"/>
      <c r="M53" s="117"/>
      <c r="N53" s="117"/>
      <c r="O53" s="118"/>
      <c r="P53" s="117"/>
    </row>
    <row r="54" spans="2:16" ht="23.25" customHeight="1">
      <c r="B54" s="85"/>
      <c r="C54" s="42"/>
      <c r="D54" s="219"/>
      <c r="E54" s="220"/>
      <c r="F54" s="220"/>
      <c r="G54" s="221"/>
      <c r="H54" s="60">
        <f>SUM(H53:H53)</f>
        <v>50000</v>
      </c>
      <c r="I54" s="50">
        <f>SUM(I53:I53)</f>
        <v>50000</v>
      </c>
      <c r="O54" s="108"/>
    </row>
    <row r="55" spans="2:16" s="133" customFormat="1" ht="27.75" customHeight="1">
      <c r="B55" s="86"/>
      <c r="C55" s="48"/>
      <c r="D55" s="226" t="s">
        <v>38</v>
      </c>
      <c r="E55" s="227"/>
      <c r="F55" s="227"/>
      <c r="G55" s="228"/>
      <c r="H55" s="61">
        <f>H27+H40+H44+H51+H54</f>
        <v>27962173.039999999</v>
      </c>
      <c r="I55" s="62">
        <f>I27+I40+I44+I51+I54</f>
        <v>5567662.5600000005</v>
      </c>
      <c r="J55" s="132"/>
      <c r="K55" s="132"/>
      <c r="L55" s="132"/>
      <c r="M55" s="132"/>
      <c r="N55" s="132"/>
      <c r="O55" s="132"/>
      <c r="P55" s="132"/>
    </row>
    <row r="56" spans="2:16" s="133" customFormat="1" ht="27.75" customHeight="1">
      <c r="B56" s="87"/>
      <c r="C56" s="63" t="s">
        <v>28</v>
      </c>
      <c r="D56" s="314"/>
      <c r="E56" s="314"/>
      <c r="F56" s="314"/>
      <c r="G56" s="314"/>
      <c r="H56" s="314"/>
      <c r="I56" s="314"/>
      <c r="J56" s="132"/>
      <c r="K56" s="132"/>
      <c r="L56" s="132"/>
      <c r="M56" s="132"/>
      <c r="N56" s="132"/>
      <c r="O56" s="132"/>
      <c r="P56" s="132"/>
    </row>
    <row r="57" spans="2:16" s="134" customFormat="1" ht="30.75" customHeight="1">
      <c r="B57" s="155">
        <v>1</v>
      </c>
      <c r="C57" s="42" t="s">
        <v>105</v>
      </c>
      <c r="D57" s="89" t="s">
        <v>18</v>
      </c>
      <c r="E57" s="171"/>
      <c r="F57" s="47">
        <v>37200</v>
      </c>
      <c r="G57" s="167" t="s">
        <v>106</v>
      </c>
      <c r="H57" s="168">
        <v>37200</v>
      </c>
      <c r="I57" s="213">
        <v>7200</v>
      </c>
      <c r="O57" s="135"/>
    </row>
    <row r="58" spans="2:16" s="116" customFormat="1" ht="39.75" customHeight="1">
      <c r="B58" s="155">
        <v>2</v>
      </c>
      <c r="C58" s="42" t="s">
        <v>27</v>
      </c>
      <c r="D58" s="89" t="s">
        <v>18</v>
      </c>
      <c r="E58" s="167"/>
      <c r="F58" s="65">
        <v>75000</v>
      </c>
      <c r="G58" s="167" t="s">
        <v>30</v>
      </c>
      <c r="H58" s="168">
        <v>75000</v>
      </c>
      <c r="I58" s="64">
        <v>100</v>
      </c>
      <c r="J58" s="134"/>
      <c r="K58" s="117"/>
      <c r="L58" s="117"/>
      <c r="M58" s="117"/>
      <c r="N58" s="117"/>
      <c r="O58" s="135"/>
      <c r="P58" s="117"/>
    </row>
    <row r="59" spans="2:16" s="116" customFormat="1" ht="31.5" customHeight="1">
      <c r="B59" s="286">
        <v>3</v>
      </c>
      <c r="C59" s="287" t="s">
        <v>95</v>
      </c>
      <c r="D59" s="88" t="s">
        <v>116</v>
      </c>
      <c r="E59" s="167"/>
      <c r="F59" s="88" t="s">
        <v>117</v>
      </c>
      <c r="G59" s="225" t="s">
        <v>111</v>
      </c>
      <c r="H59" s="235">
        <f>145119+17282</f>
        <v>162401</v>
      </c>
      <c r="I59" s="231">
        <v>100</v>
      </c>
      <c r="J59" s="134"/>
      <c r="K59" s="117"/>
      <c r="L59" s="117"/>
      <c r="M59" s="117"/>
      <c r="N59" s="117"/>
      <c r="O59" s="135"/>
      <c r="P59" s="117"/>
    </row>
    <row r="60" spans="2:16" s="134" customFormat="1" ht="33.75" customHeight="1">
      <c r="B60" s="286"/>
      <c r="C60" s="287"/>
      <c r="D60" s="89" t="s">
        <v>91</v>
      </c>
      <c r="E60" s="167"/>
      <c r="F60" s="47">
        <v>17282</v>
      </c>
      <c r="G60" s="225"/>
      <c r="H60" s="235"/>
      <c r="I60" s="231"/>
      <c r="O60" s="135"/>
    </row>
    <row r="61" spans="2:16" s="134" customFormat="1" ht="30.75" customHeight="1">
      <c r="B61" s="90">
        <v>4</v>
      </c>
      <c r="C61" s="170" t="s">
        <v>101</v>
      </c>
      <c r="D61" s="89" t="s">
        <v>18</v>
      </c>
      <c r="E61" s="167"/>
      <c r="F61" s="47">
        <v>37200</v>
      </c>
      <c r="G61" s="167" t="s">
        <v>121</v>
      </c>
      <c r="H61" s="168">
        <v>37200</v>
      </c>
      <c r="I61" s="214">
        <v>7200</v>
      </c>
      <c r="O61" s="135"/>
    </row>
    <row r="62" spans="2:16" s="134" customFormat="1" ht="26.25" customHeight="1">
      <c r="B62" s="155">
        <v>5</v>
      </c>
      <c r="C62" s="42" t="s">
        <v>54</v>
      </c>
      <c r="D62" s="89" t="s">
        <v>56</v>
      </c>
      <c r="E62" s="167"/>
      <c r="F62" s="65">
        <v>6200</v>
      </c>
      <c r="G62" s="167" t="s">
        <v>57</v>
      </c>
      <c r="H62" s="168">
        <v>6200</v>
      </c>
      <c r="I62" s="64">
        <v>6200</v>
      </c>
      <c r="O62" s="135"/>
    </row>
    <row r="63" spans="2:16" s="116" customFormat="1" ht="54" customHeight="1">
      <c r="B63" s="90">
        <v>6</v>
      </c>
      <c r="C63" s="42" t="s">
        <v>55</v>
      </c>
      <c r="D63" s="215" t="s">
        <v>143</v>
      </c>
      <c r="E63" s="167"/>
      <c r="F63" s="65">
        <v>10000</v>
      </c>
      <c r="G63" s="216" t="s">
        <v>163</v>
      </c>
      <c r="H63" s="168">
        <v>10000</v>
      </c>
      <c r="I63" s="64">
        <v>10000</v>
      </c>
      <c r="J63" s="117"/>
      <c r="K63" s="117"/>
      <c r="L63" s="117"/>
      <c r="M63" s="117"/>
      <c r="N63" s="117"/>
      <c r="O63" s="118"/>
      <c r="P63" s="117"/>
    </row>
    <row r="64" spans="2:16" s="116" customFormat="1" ht="54" customHeight="1">
      <c r="B64" s="286">
        <v>7</v>
      </c>
      <c r="C64" s="287" t="s">
        <v>65</v>
      </c>
      <c r="D64" s="88" t="s">
        <v>116</v>
      </c>
      <c r="E64" s="59"/>
      <c r="F64" s="55" t="s">
        <v>118</v>
      </c>
      <c r="G64" s="230" t="s">
        <v>70</v>
      </c>
      <c r="H64" s="231">
        <f>267092+31808</f>
        <v>298900</v>
      </c>
      <c r="I64" s="231">
        <v>100</v>
      </c>
      <c r="J64" s="117"/>
      <c r="K64" s="136"/>
      <c r="L64" s="117"/>
      <c r="M64" s="117"/>
      <c r="N64" s="117"/>
      <c r="O64" s="118"/>
      <c r="P64" s="117"/>
    </row>
    <row r="65" spans="2:15" s="134" customFormat="1" ht="56.25" customHeight="1">
      <c r="B65" s="286"/>
      <c r="C65" s="287"/>
      <c r="D65" s="89" t="s">
        <v>91</v>
      </c>
      <c r="E65" s="59"/>
      <c r="F65" s="55">
        <v>31808</v>
      </c>
      <c r="G65" s="230"/>
      <c r="H65" s="231"/>
      <c r="I65" s="231"/>
      <c r="O65" s="135"/>
    </row>
    <row r="66" spans="2:15" s="134" customFormat="1" ht="42.75" customHeight="1">
      <c r="B66" s="286">
        <v>8</v>
      </c>
      <c r="C66" s="287" t="s">
        <v>96</v>
      </c>
      <c r="D66" s="88" t="s">
        <v>116</v>
      </c>
      <c r="E66" s="167" t="s">
        <v>72</v>
      </c>
      <c r="F66" s="153" t="s">
        <v>120</v>
      </c>
      <c r="G66" s="225" t="s">
        <v>113</v>
      </c>
      <c r="H66" s="235">
        <v>232537</v>
      </c>
      <c r="I66" s="234">
        <v>100</v>
      </c>
      <c r="J66" s="137"/>
      <c r="O66" s="135"/>
    </row>
    <row r="67" spans="2:15" s="134" customFormat="1" ht="45.75" customHeight="1">
      <c r="B67" s="286"/>
      <c r="C67" s="287"/>
      <c r="D67" s="89" t="s">
        <v>91</v>
      </c>
      <c r="E67" s="167"/>
      <c r="F67" s="47" t="s">
        <v>112</v>
      </c>
      <c r="G67" s="225"/>
      <c r="H67" s="235"/>
      <c r="I67" s="234"/>
      <c r="O67" s="135"/>
    </row>
    <row r="68" spans="2:15" s="134" customFormat="1" ht="37.5" customHeight="1">
      <c r="B68" s="253">
        <v>9</v>
      </c>
      <c r="C68" s="240" t="s">
        <v>74</v>
      </c>
      <c r="D68" s="89" t="s">
        <v>159</v>
      </c>
      <c r="E68" s="167" t="s">
        <v>72</v>
      </c>
      <c r="F68" s="47">
        <v>100</v>
      </c>
      <c r="G68" s="315" t="s">
        <v>164</v>
      </c>
      <c r="H68" s="244">
        <v>24800</v>
      </c>
      <c r="I68" s="232">
        <f>F68+F69</f>
        <v>24800</v>
      </c>
      <c r="O68" s="135"/>
    </row>
    <row r="69" spans="2:15" s="134" customFormat="1" ht="37.5" customHeight="1">
      <c r="B69" s="255"/>
      <c r="C69" s="241"/>
      <c r="D69" s="215" t="s">
        <v>160</v>
      </c>
      <c r="E69" s="216"/>
      <c r="F69" s="217">
        <v>24700</v>
      </c>
      <c r="G69" s="316"/>
      <c r="H69" s="245"/>
      <c r="I69" s="233"/>
      <c r="O69" s="135"/>
    </row>
    <row r="70" spans="2:15" s="134" customFormat="1" ht="37.5" customHeight="1">
      <c r="B70" s="155">
        <v>10</v>
      </c>
      <c r="C70" s="42" t="s">
        <v>97</v>
      </c>
      <c r="D70" s="89" t="s">
        <v>18</v>
      </c>
      <c r="E70" s="167"/>
      <c r="F70" s="65">
        <v>200000</v>
      </c>
      <c r="G70" s="167" t="s">
        <v>114</v>
      </c>
      <c r="H70" s="168">
        <v>200000</v>
      </c>
      <c r="I70" s="64">
        <v>100</v>
      </c>
      <c r="O70" s="135"/>
    </row>
    <row r="71" spans="2:15" s="134" customFormat="1" ht="37.5" customHeight="1">
      <c r="B71" s="155">
        <v>11</v>
      </c>
      <c r="C71" s="42" t="s">
        <v>122</v>
      </c>
      <c r="D71" s="89" t="s">
        <v>18</v>
      </c>
      <c r="E71" s="167"/>
      <c r="F71" s="65">
        <v>37200</v>
      </c>
      <c r="G71" s="167" t="s">
        <v>124</v>
      </c>
      <c r="H71" s="168">
        <v>37200</v>
      </c>
      <c r="I71" s="64">
        <v>37200</v>
      </c>
      <c r="O71" s="135"/>
    </row>
    <row r="72" spans="2:15" ht="23.25" customHeight="1">
      <c r="B72" s="86"/>
      <c r="C72" s="229" t="s">
        <v>39</v>
      </c>
      <c r="D72" s="229"/>
      <c r="E72" s="229"/>
      <c r="F72" s="229"/>
      <c r="G72" s="229"/>
      <c r="H72" s="66">
        <f>SUM(H57:H71)</f>
        <v>1121438</v>
      </c>
      <c r="I72" s="67">
        <f>SUM(I57:I71)</f>
        <v>93100</v>
      </c>
      <c r="O72" s="138"/>
    </row>
    <row r="73" spans="2:15">
      <c r="G73" s="139"/>
      <c r="H73" s="140"/>
    </row>
    <row r="74" spans="2:15">
      <c r="D74" s="141"/>
    </row>
    <row r="75" spans="2:15">
      <c r="D75" s="141"/>
    </row>
    <row r="76" spans="2:15">
      <c r="D76" s="141"/>
    </row>
    <row r="77" spans="2:15">
      <c r="D77" s="141"/>
    </row>
  </sheetData>
  <mergeCells count="105">
    <mergeCell ref="D56:I56"/>
    <mergeCell ref="H59:H60"/>
    <mergeCell ref="C66:C67"/>
    <mergeCell ref="C59:C60"/>
    <mergeCell ref="B68:B69"/>
    <mergeCell ref="C68:C69"/>
    <mergeCell ref="G68:G69"/>
    <mergeCell ref="H68:H69"/>
    <mergeCell ref="B47:B49"/>
    <mergeCell ref="C47:C49"/>
    <mergeCell ref="H47:H49"/>
    <mergeCell ref="G48:G49"/>
    <mergeCell ref="D40:G40"/>
    <mergeCell ref="D44:G44"/>
    <mergeCell ref="D41:I42"/>
    <mergeCell ref="D45:I46"/>
    <mergeCell ref="O5:O6"/>
    <mergeCell ref="E5:E6"/>
    <mergeCell ref="H5:H6"/>
    <mergeCell ref="G5:G6"/>
    <mergeCell ref="F5:F6"/>
    <mergeCell ref="G38:G39"/>
    <mergeCell ref="H38:H39"/>
    <mergeCell ref="C64:C65"/>
    <mergeCell ref="I14:I15"/>
    <mergeCell ref="G10:G13"/>
    <mergeCell ref="G14:G15"/>
    <mergeCell ref="H14:H15"/>
    <mergeCell ref="I18:I19"/>
    <mergeCell ref="I20:I21"/>
    <mergeCell ref="I23:I25"/>
    <mergeCell ref="G18:G19"/>
    <mergeCell ref="H18:H19"/>
    <mergeCell ref="D7:I9"/>
    <mergeCell ref="I5:I6"/>
    <mergeCell ref="D5:D6"/>
    <mergeCell ref="B5:B6"/>
    <mergeCell ref="C5:C6"/>
    <mergeCell ref="B59:B60"/>
    <mergeCell ref="I59:I60"/>
    <mergeCell ref="H20:H21"/>
    <mergeCell ref="H23:H25"/>
    <mergeCell ref="G24:G25"/>
    <mergeCell ref="C33:C34"/>
    <mergeCell ref="B35:B37"/>
    <mergeCell ref="D35:D37"/>
    <mergeCell ref="B23:B25"/>
    <mergeCell ref="B30:B32"/>
    <mergeCell ref="C30:C32"/>
    <mergeCell ref="C35:C37"/>
    <mergeCell ref="A1:I1"/>
    <mergeCell ref="A2:I2"/>
    <mergeCell ref="A3:I3"/>
    <mergeCell ref="A4:I4"/>
    <mergeCell ref="I30:I32"/>
    <mergeCell ref="D30:D32"/>
    <mergeCell ref="F30:F32"/>
    <mergeCell ref="D27:G27"/>
    <mergeCell ref="G30:G32"/>
    <mergeCell ref="H30:H32"/>
    <mergeCell ref="C16:C17"/>
    <mergeCell ref="C20:C21"/>
    <mergeCell ref="B16:B17"/>
    <mergeCell ref="B18:B19"/>
    <mergeCell ref="C18:C19"/>
    <mergeCell ref="C10:C13"/>
    <mergeCell ref="C14:C15"/>
    <mergeCell ref="B10:B13"/>
    <mergeCell ref="B14:B15"/>
    <mergeCell ref="I16:I17"/>
    <mergeCell ref="B33:B34"/>
    <mergeCell ref="H35:H37"/>
    <mergeCell ref="D29:I29"/>
    <mergeCell ref="G35:G37"/>
    <mergeCell ref="B20:B21"/>
    <mergeCell ref="G20:G21"/>
    <mergeCell ref="G16:G17"/>
    <mergeCell ref="G33:G34"/>
    <mergeCell ref="H33:H34"/>
    <mergeCell ref="I33:I34"/>
    <mergeCell ref="F35:F37"/>
    <mergeCell ref="I35:I37"/>
    <mergeCell ref="I10:I13"/>
    <mergeCell ref="H10:H13"/>
    <mergeCell ref="H16:H17"/>
    <mergeCell ref="H66:H67"/>
    <mergeCell ref="G66:G67"/>
    <mergeCell ref="D38:D39"/>
    <mergeCell ref="F38:F39"/>
    <mergeCell ref="I38:I39"/>
    <mergeCell ref="B38:B39"/>
    <mergeCell ref="C38:C39"/>
    <mergeCell ref="B66:B67"/>
    <mergeCell ref="I64:I65"/>
    <mergeCell ref="B64:B65"/>
    <mergeCell ref="D54:G54"/>
    <mergeCell ref="D52:I52"/>
    <mergeCell ref="D51:G51"/>
    <mergeCell ref="G59:G60"/>
    <mergeCell ref="D55:G55"/>
    <mergeCell ref="C72:G72"/>
    <mergeCell ref="G64:G65"/>
    <mergeCell ref="H64:H65"/>
    <mergeCell ref="I68:I69"/>
    <mergeCell ref="I66:I67"/>
  </mergeCells>
  <phoneticPr fontId="0" type="noConversion"/>
  <pageMargins left="0.25" right="0.25" top="0.75" bottom="0.75" header="0.3" footer="0.3"/>
  <pageSetup paperSize="9" scale="62" fitToHeight="0" orientation="landscape" r:id="rId1"/>
  <rowBreaks count="2" manualBreakCount="2">
    <brk id="27" min="1" max="8" man="1"/>
    <brk id="55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topLeftCell="A7" zoomScaleNormal="100" workbookViewId="0">
      <selection activeCell="F12" sqref="F12"/>
    </sheetView>
  </sheetViews>
  <sheetFormatPr defaultRowHeight="15"/>
  <cols>
    <col min="1" max="1" width="9.140625" style="108"/>
    <col min="2" max="2" width="5.28515625" style="112" bestFit="1" customWidth="1"/>
    <col min="3" max="3" width="55.7109375" style="202" customWidth="1"/>
    <col min="4" max="4" width="20.5703125" style="113" customWidth="1"/>
    <col min="5" max="5" width="14.42578125" style="203" hidden="1" customWidth="1"/>
    <col min="6" max="6" width="14.42578125" style="204" customWidth="1"/>
    <col min="7" max="7" width="14.42578125" style="203" customWidth="1"/>
    <col min="8" max="8" width="11.7109375" style="205" customWidth="1"/>
    <col min="9" max="9" width="9.5703125" style="108" bestFit="1" customWidth="1"/>
    <col min="10" max="12" width="9.140625" style="108"/>
    <col min="13" max="13" width="14.42578125" style="204" customWidth="1"/>
    <col min="14" max="16384" width="9.140625" style="108"/>
  </cols>
  <sheetData>
    <row r="1" spans="2:15" s="106" customFormat="1" ht="24" customHeight="1">
      <c r="B1" s="174" t="s">
        <v>0</v>
      </c>
      <c r="C1" s="175" t="s">
        <v>3</v>
      </c>
      <c r="D1" s="176" t="s">
        <v>5</v>
      </c>
      <c r="E1" s="177" t="s">
        <v>23</v>
      </c>
      <c r="F1" s="178" t="s">
        <v>24</v>
      </c>
      <c r="G1" s="177" t="s">
        <v>22</v>
      </c>
      <c r="H1" s="179" t="s">
        <v>129</v>
      </c>
      <c r="M1" s="180"/>
    </row>
    <row r="2" spans="2:15" s="185" customFormat="1" ht="23.25">
      <c r="B2" s="153"/>
      <c r="C2" s="181" t="s">
        <v>17</v>
      </c>
      <c r="D2" s="154"/>
      <c r="E2" s="182"/>
      <c r="F2" s="183"/>
      <c r="G2" s="182"/>
      <c r="H2" s="184"/>
      <c r="M2" s="118"/>
    </row>
    <row r="3" spans="2:15" s="125" customFormat="1" ht="12.75">
      <c r="B3" s="91">
        <v>1</v>
      </c>
      <c r="C3" s="92" t="s">
        <v>46</v>
      </c>
      <c r="D3" s="153" t="s">
        <v>26</v>
      </c>
      <c r="E3" s="93" t="s">
        <v>72</v>
      </c>
      <c r="F3" s="38">
        <v>11925</v>
      </c>
      <c r="G3" s="94" t="s">
        <v>29</v>
      </c>
      <c r="H3" s="39">
        <v>11925</v>
      </c>
      <c r="M3" s="186"/>
    </row>
    <row r="4" spans="2:15" s="115" customFormat="1" ht="39" customHeight="1">
      <c r="B4" s="155">
        <f>B3+1</f>
        <v>2</v>
      </c>
      <c r="C4" s="170" t="s">
        <v>25</v>
      </c>
      <c r="D4" s="95" t="s">
        <v>32</v>
      </c>
      <c r="E4" s="96" t="s">
        <v>35</v>
      </c>
      <c r="F4" s="187">
        <f>H4</f>
        <v>12582</v>
      </c>
      <c r="G4" s="166" t="s">
        <v>43</v>
      </c>
      <c r="H4" s="39">
        <v>12582</v>
      </c>
      <c r="M4" s="186"/>
    </row>
    <row r="5" spans="2:15" s="112" customFormat="1" ht="55.5" customHeight="1">
      <c r="B5" s="155">
        <v>3</v>
      </c>
      <c r="C5" s="170" t="s">
        <v>42</v>
      </c>
      <c r="D5" s="153" t="s">
        <v>88</v>
      </c>
      <c r="E5" s="41" t="s">
        <v>72</v>
      </c>
      <c r="F5" s="37">
        <f>H5</f>
        <v>35000</v>
      </c>
      <c r="G5" s="156" t="s">
        <v>51</v>
      </c>
      <c r="H5" s="40">
        <v>35000</v>
      </c>
      <c r="M5" s="188"/>
    </row>
    <row r="6" spans="2:15" s="189" customFormat="1" ht="29.25" customHeight="1">
      <c r="B6" s="253">
        <v>4</v>
      </c>
      <c r="C6" s="240" t="s">
        <v>53</v>
      </c>
      <c r="D6" s="317" t="s">
        <v>18</v>
      </c>
      <c r="E6" s="41" t="s">
        <v>72</v>
      </c>
      <c r="F6" s="325">
        <v>3558</v>
      </c>
      <c r="G6" s="289" t="s">
        <v>52</v>
      </c>
      <c r="H6" s="317">
        <v>3558</v>
      </c>
      <c r="M6" s="188"/>
    </row>
    <row r="7" spans="2:15" s="189" customFormat="1" ht="17.25" customHeight="1">
      <c r="B7" s="255"/>
      <c r="C7" s="241"/>
      <c r="D7" s="318"/>
      <c r="E7" s="41"/>
      <c r="F7" s="326"/>
      <c r="G7" s="290"/>
      <c r="H7" s="318"/>
      <c r="M7" s="188"/>
    </row>
    <row r="8" spans="2:15" s="189" customFormat="1" ht="29.25" customHeight="1">
      <c r="B8" s="253">
        <f>B6+1</f>
        <v>5</v>
      </c>
      <c r="C8" s="240" t="s">
        <v>58</v>
      </c>
      <c r="D8" s="190" t="s">
        <v>18</v>
      </c>
      <c r="E8" s="41" t="s">
        <v>72</v>
      </c>
      <c r="F8" s="37">
        <v>3861</v>
      </c>
      <c r="G8" s="289" t="s">
        <v>59</v>
      </c>
      <c r="H8" s="317">
        <f>F8+F9+F10</f>
        <v>19488</v>
      </c>
      <c r="M8" s="188"/>
    </row>
    <row r="9" spans="2:15" s="189" customFormat="1" ht="29.25" customHeight="1">
      <c r="B9" s="254"/>
      <c r="C9" s="265"/>
      <c r="D9" s="161" t="s">
        <v>56</v>
      </c>
      <c r="E9" s="191"/>
      <c r="F9" s="192">
        <v>127</v>
      </c>
      <c r="G9" s="327"/>
      <c r="H9" s="321"/>
      <c r="M9" s="188"/>
    </row>
    <row r="10" spans="2:15" s="189" customFormat="1" ht="29.25" customHeight="1">
      <c r="B10" s="255"/>
      <c r="C10" s="241"/>
      <c r="D10" s="161" t="s">
        <v>102</v>
      </c>
      <c r="E10" s="191"/>
      <c r="F10" s="192">
        <v>15500</v>
      </c>
      <c r="G10" s="290"/>
      <c r="H10" s="318"/>
      <c r="M10" s="188"/>
    </row>
    <row r="11" spans="2:15" s="116" customFormat="1" ht="25.5">
      <c r="B11" s="155">
        <f>B8+1</f>
        <v>6</v>
      </c>
      <c r="C11" s="170" t="s">
        <v>36</v>
      </c>
      <c r="D11" s="154" t="s">
        <v>45</v>
      </c>
      <c r="E11" s="97" t="s">
        <v>72</v>
      </c>
      <c r="F11" s="38">
        <v>800</v>
      </c>
      <c r="G11" s="98" t="s">
        <v>37</v>
      </c>
      <c r="H11" s="40">
        <v>800</v>
      </c>
      <c r="M11" s="186"/>
    </row>
    <row r="12" spans="2:15" s="116" customFormat="1" ht="35.25" customHeight="1">
      <c r="B12" s="155">
        <v>7</v>
      </c>
      <c r="C12" s="42" t="s">
        <v>80</v>
      </c>
      <c r="D12" s="153" t="s">
        <v>18</v>
      </c>
      <c r="E12" s="153"/>
      <c r="F12" s="55">
        <v>25350</v>
      </c>
      <c r="G12" s="46" t="s">
        <v>87</v>
      </c>
      <c r="H12" s="40">
        <v>25350</v>
      </c>
      <c r="I12" s="117"/>
      <c r="J12" s="117"/>
      <c r="K12" s="117"/>
      <c r="L12" s="117"/>
      <c r="M12" s="117"/>
      <c r="N12" s="119"/>
      <c r="O12" s="117"/>
    </row>
    <row r="13" spans="2:15" s="125" customFormat="1" ht="27.75" customHeight="1">
      <c r="B13" s="253">
        <v>8</v>
      </c>
      <c r="C13" s="240" t="s">
        <v>75</v>
      </c>
      <c r="D13" s="219" t="s">
        <v>115</v>
      </c>
      <c r="E13" s="221"/>
      <c r="F13" s="39">
        <v>163131</v>
      </c>
      <c r="G13" s="242" t="s">
        <v>76</v>
      </c>
      <c r="H13" s="319">
        <f>F13+F14</f>
        <v>479997</v>
      </c>
      <c r="J13" s="68"/>
      <c r="M13" s="68"/>
    </row>
    <row r="14" spans="2:15" s="125" customFormat="1" ht="27.75" customHeight="1">
      <c r="B14" s="255"/>
      <c r="C14" s="241"/>
      <c r="D14" s="153" t="s">
        <v>102</v>
      </c>
      <c r="E14" s="153"/>
      <c r="F14" s="39">
        <v>316866</v>
      </c>
      <c r="G14" s="243"/>
      <c r="H14" s="320"/>
      <c r="M14" s="68"/>
    </row>
    <row r="15" spans="2:15" s="116" customFormat="1" ht="27.75" customHeight="1">
      <c r="B15" s="155">
        <v>9</v>
      </c>
      <c r="C15" s="42" t="s">
        <v>60</v>
      </c>
      <c r="D15" s="219" t="s">
        <v>98</v>
      </c>
      <c r="E15" s="221"/>
      <c r="F15" s="37">
        <v>6300</v>
      </c>
      <c r="G15" s="99" t="s">
        <v>69</v>
      </c>
      <c r="H15" s="193">
        <v>6300</v>
      </c>
      <c r="I15" s="117"/>
      <c r="J15" s="117"/>
      <c r="K15" s="117"/>
      <c r="L15" s="117"/>
      <c r="M15" s="118"/>
      <c r="N15" s="117"/>
    </row>
    <row r="16" spans="2:15" s="116" customFormat="1" ht="20.25" customHeight="1">
      <c r="B16" s="155">
        <v>10</v>
      </c>
      <c r="C16" s="42" t="s">
        <v>90</v>
      </c>
      <c r="D16" s="153" t="s">
        <v>18</v>
      </c>
      <c r="E16" s="153"/>
      <c r="F16" s="55">
        <f>H16</f>
        <v>23600</v>
      </c>
      <c r="G16" s="46" t="s">
        <v>94</v>
      </c>
      <c r="H16" s="40">
        <v>23600</v>
      </c>
      <c r="I16" s="117"/>
      <c r="J16" s="117"/>
      <c r="K16" s="117"/>
      <c r="L16" s="117"/>
      <c r="M16" s="117"/>
      <c r="N16" s="119"/>
      <c r="O16" s="117"/>
    </row>
    <row r="17" spans="2:15" s="125" customFormat="1" ht="20.25" customHeight="1">
      <c r="B17" s="253">
        <v>11</v>
      </c>
      <c r="C17" s="240" t="s">
        <v>44</v>
      </c>
      <c r="D17" s="236" t="s">
        <v>71</v>
      </c>
      <c r="E17" s="41" t="s">
        <v>73</v>
      </c>
      <c r="F17" s="37">
        <v>287085.71000000002</v>
      </c>
      <c r="G17" s="41" t="s">
        <v>99</v>
      </c>
      <c r="H17" s="100">
        <v>287086</v>
      </c>
      <c r="I17" s="194"/>
      <c r="J17" s="194"/>
      <c r="M17" s="119"/>
    </row>
    <row r="18" spans="2:15" s="125" customFormat="1" ht="12.75">
      <c r="B18" s="255"/>
      <c r="C18" s="241"/>
      <c r="D18" s="237"/>
      <c r="E18" s="41"/>
      <c r="F18" s="37">
        <f>H18</f>
        <v>170384</v>
      </c>
      <c r="G18" s="41" t="s">
        <v>100</v>
      </c>
      <c r="H18" s="100">
        <v>170384</v>
      </c>
      <c r="I18" s="195"/>
      <c r="J18" s="194"/>
      <c r="M18" s="119"/>
    </row>
    <row r="19" spans="2:15" s="125" customFormat="1" ht="12.75">
      <c r="B19" s="159">
        <v>12</v>
      </c>
      <c r="C19" s="162" t="s">
        <v>146</v>
      </c>
      <c r="D19" s="151" t="s">
        <v>18</v>
      </c>
      <c r="E19" s="196"/>
      <c r="F19" s="37">
        <v>37200</v>
      </c>
      <c r="G19" s="41" t="s">
        <v>147</v>
      </c>
      <c r="H19" s="100">
        <v>37200</v>
      </c>
      <c r="I19" s="195"/>
      <c r="J19" s="194"/>
      <c r="M19" s="119"/>
    </row>
    <row r="20" spans="2:15" s="116" customFormat="1" ht="38.25">
      <c r="B20" s="155">
        <v>13</v>
      </c>
      <c r="C20" s="42" t="s">
        <v>79</v>
      </c>
      <c r="D20" s="219" t="s">
        <v>77</v>
      </c>
      <c r="E20" s="221"/>
      <c r="F20" s="55">
        <v>68425</v>
      </c>
      <c r="G20" s="46" t="s">
        <v>78</v>
      </c>
      <c r="H20" s="197">
        <v>68425</v>
      </c>
      <c r="I20" s="117"/>
      <c r="J20" s="117"/>
      <c r="K20" s="117"/>
      <c r="L20" s="117"/>
      <c r="M20" s="117"/>
      <c r="N20" s="119"/>
      <c r="O20" s="117"/>
    </row>
    <row r="21" spans="2:15" s="116" customFormat="1" ht="25.5">
      <c r="B21" s="155">
        <v>14</v>
      </c>
      <c r="C21" s="42" t="s">
        <v>151</v>
      </c>
      <c r="D21" s="154" t="s">
        <v>152</v>
      </c>
      <c r="E21" s="172"/>
      <c r="F21" s="55">
        <v>419688</v>
      </c>
      <c r="G21" s="198" t="s">
        <v>153</v>
      </c>
      <c r="H21" s="197">
        <v>419688</v>
      </c>
      <c r="I21" s="117"/>
      <c r="J21" s="117"/>
      <c r="K21" s="117"/>
      <c r="L21" s="117"/>
      <c r="M21" s="117"/>
      <c r="N21" s="119"/>
      <c r="O21" s="117"/>
    </row>
    <row r="22" spans="2:15" s="116" customFormat="1" ht="38.25">
      <c r="B22" s="155">
        <v>15</v>
      </c>
      <c r="C22" s="42" t="s">
        <v>148</v>
      </c>
      <c r="D22" s="153" t="s">
        <v>149</v>
      </c>
      <c r="E22" s="172"/>
      <c r="F22" s="55">
        <v>54549</v>
      </c>
      <c r="G22" s="198" t="s">
        <v>150</v>
      </c>
      <c r="H22" s="197">
        <v>54549</v>
      </c>
      <c r="I22" s="117"/>
      <c r="J22" s="117"/>
      <c r="K22" s="117"/>
      <c r="L22" s="117"/>
      <c r="M22" s="117"/>
      <c r="N22" s="119"/>
      <c r="O22" s="117"/>
    </row>
    <row r="23" spans="2:15" s="200" customFormat="1" ht="24.75" customHeight="1">
      <c r="B23" s="174"/>
      <c r="C23" s="181" t="s">
        <v>1</v>
      </c>
      <c r="D23" s="322"/>
      <c r="E23" s="323"/>
      <c r="F23" s="323"/>
      <c r="G23" s="324"/>
      <c r="H23" s="199">
        <f>SUM(H3:H22)</f>
        <v>1655932</v>
      </c>
      <c r="M23" s="201"/>
    </row>
    <row r="24" spans="2:15">
      <c r="M24" s="119"/>
    </row>
    <row r="25" spans="2:15">
      <c r="C25" s="206"/>
      <c r="H25" s="205" t="s">
        <v>31</v>
      </c>
      <c r="M25" s="119"/>
    </row>
  </sheetData>
  <mergeCells count="21">
    <mergeCell ref="G8:G10"/>
    <mergeCell ref="G6:G7"/>
    <mergeCell ref="B17:B18"/>
    <mergeCell ref="C17:C18"/>
    <mergeCell ref="D17:D18"/>
    <mergeCell ref="B13:B14"/>
    <mergeCell ref="C13:C14"/>
    <mergeCell ref="D23:G23"/>
    <mergeCell ref="D15:E15"/>
    <mergeCell ref="D20:E20"/>
    <mergeCell ref="D13:E13"/>
    <mergeCell ref="H6:H7"/>
    <mergeCell ref="H13:H14"/>
    <mergeCell ref="G13:G14"/>
    <mergeCell ref="B8:B10"/>
    <mergeCell ref="C8:C10"/>
    <mergeCell ref="H8:H10"/>
    <mergeCell ref="B6:B7"/>
    <mergeCell ref="C6:C7"/>
    <mergeCell ref="D6:D7"/>
    <mergeCell ref="F6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K32"/>
  <sheetViews>
    <sheetView zoomScale="75" zoomScaleNormal="75" workbookViewId="0">
      <selection activeCell="H12" sqref="H12"/>
    </sheetView>
  </sheetViews>
  <sheetFormatPr defaultRowHeight="15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9" width="13.85546875" style="2" bestFit="1" customWidth="1"/>
    <col min="10" max="16384" width="9.140625" style="2"/>
  </cols>
  <sheetData>
    <row r="1" spans="1:11" ht="24" customHeight="1">
      <c r="A1" s="328" t="s">
        <v>128</v>
      </c>
      <c r="B1" s="328"/>
      <c r="C1" s="328"/>
      <c r="D1" s="328"/>
      <c r="E1" s="328"/>
      <c r="F1" s="328"/>
      <c r="G1" s="328"/>
      <c r="H1" s="328"/>
    </row>
    <row r="2" spans="1:11" ht="15.75" thickBot="1"/>
    <row r="3" spans="1:11" s="5" customFormat="1" ht="30" customHeight="1">
      <c r="A3" s="330" t="s">
        <v>0</v>
      </c>
      <c r="B3" s="332" t="s">
        <v>14</v>
      </c>
      <c r="C3" s="334" t="s">
        <v>4</v>
      </c>
      <c r="D3" s="336" t="s">
        <v>5</v>
      </c>
      <c r="E3" s="336"/>
      <c r="F3" s="21" t="s">
        <v>2</v>
      </c>
      <c r="G3" s="338" t="s">
        <v>33</v>
      </c>
      <c r="H3" s="340" t="s">
        <v>129</v>
      </c>
    </row>
    <row r="4" spans="1:11" s="3" customFormat="1" ht="18" customHeight="1">
      <c r="A4" s="331"/>
      <c r="B4" s="333"/>
      <c r="C4" s="335"/>
      <c r="D4" s="337"/>
      <c r="E4" s="337"/>
      <c r="F4" s="20" t="s">
        <v>6</v>
      </c>
      <c r="G4" s="339"/>
      <c r="H4" s="341"/>
    </row>
    <row r="5" spans="1:11" s="9" customFormat="1" ht="35.1" customHeight="1">
      <c r="A5" s="13" t="s">
        <v>16</v>
      </c>
      <c r="B5" s="8" t="s">
        <v>8</v>
      </c>
      <c r="C5" s="7"/>
      <c r="D5" s="7"/>
      <c r="E5" s="12"/>
      <c r="F5" s="18"/>
      <c r="G5" s="23">
        <f ca="1">'ΕΡΓΑ-ΜΕΛΕΤΕΣ'!H55</f>
        <v>27962173.039999999</v>
      </c>
      <c r="H5" s="24">
        <f ca="1">'ΕΡΓΑ-ΜΕΛΕΤΕΣ'!I55</f>
        <v>5567662.5600000005</v>
      </c>
      <c r="I5" s="36"/>
      <c r="K5" s="9" t="s">
        <v>31</v>
      </c>
    </row>
    <row r="6" spans="1:11" s="9" customFormat="1" ht="35.1" customHeight="1">
      <c r="A6" s="13" t="s">
        <v>9</v>
      </c>
      <c r="B6" s="8" t="s">
        <v>11</v>
      </c>
      <c r="C6" s="7"/>
      <c r="D6" s="7"/>
      <c r="E6" s="12"/>
      <c r="F6" s="18"/>
      <c r="G6" s="27">
        <f ca="1">'ΕΡΓΑ-ΜΕΛΕΤΕΣ'!H72</f>
        <v>1121438</v>
      </c>
      <c r="H6" s="28">
        <f ca="1">'ΕΡΓΑ-ΜΕΛΕΤΕΣ'!I72</f>
        <v>93100</v>
      </c>
    </row>
    <row r="7" spans="1:11" s="9" customFormat="1" ht="35.1" customHeight="1">
      <c r="A7" s="13" t="s">
        <v>10</v>
      </c>
      <c r="B7" s="8" t="s">
        <v>12</v>
      </c>
      <c r="C7" s="7"/>
      <c r="D7" s="7"/>
      <c r="E7" s="12"/>
      <c r="F7" s="18"/>
      <c r="G7" s="25"/>
      <c r="H7" s="28">
        <f ca="1">ΣΥΝΕΧΙΖΟΜΕΝΑ!H23</f>
        <v>1655932</v>
      </c>
    </row>
    <row r="8" spans="1:11" s="9" customFormat="1" ht="39.950000000000003" customHeight="1" thickBot="1">
      <c r="A8" s="14"/>
      <c r="B8" s="15" t="s">
        <v>1</v>
      </c>
      <c r="C8" s="16"/>
      <c r="D8" s="16"/>
      <c r="E8" s="17"/>
      <c r="F8" s="19"/>
      <c r="G8" s="26"/>
      <c r="H8" s="29">
        <f>SUM(H5:H7)</f>
        <v>7316694.5600000005</v>
      </c>
    </row>
    <row r="9" spans="1:11">
      <c r="G9" s="3"/>
    </row>
    <row r="10" spans="1:11">
      <c r="B10" s="69" t="s">
        <v>165</v>
      </c>
      <c r="G10" s="3"/>
    </row>
    <row r="11" spans="1:11">
      <c r="B11" s="30"/>
      <c r="C11" s="31"/>
      <c r="D11" s="31"/>
      <c r="E11" s="32"/>
      <c r="F11" s="33"/>
      <c r="G11" s="34"/>
    </row>
    <row r="12" spans="1:11">
      <c r="B12" s="329" t="s">
        <v>83</v>
      </c>
      <c r="C12" s="329"/>
      <c r="D12" s="329"/>
      <c r="E12" s="329"/>
      <c r="F12" s="329"/>
      <c r="G12" s="329"/>
    </row>
    <row r="13" spans="1:11">
      <c r="B13" s="329" t="s">
        <v>84</v>
      </c>
      <c r="C13" s="329"/>
      <c r="D13" s="329"/>
      <c r="E13" s="329"/>
      <c r="F13" s="329"/>
      <c r="G13" s="329"/>
    </row>
    <row r="14" spans="1:11">
      <c r="B14" s="30"/>
      <c r="C14" s="31"/>
      <c r="D14" s="31"/>
      <c r="E14" s="32"/>
      <c r="F14" s="35" t="s">
        <v>13</v>
      </c>
      <c r="G14" s="35"/>
    </row>
    <row r="15" spans="1:11">
      <c r="B15" s="329"/>
      <c r="C15" s="329"/>
      <c r="D15" s="329"/>
      <c r="E15" s="329"/>
      <c r="F15" s="329"/>
      <c r="G15" s="329"/>
    </row>
    <row r="16" spans="1:11">
      <c r="B16" s="329"/>
      <c r="C16" s="329"/>
      <c r="D16" s="329"/>
      <c r="E16" s="329"/>
      <c r="F16" s="329"/>
      <c r="G16" s="329"/>
    </row>
    <row r="17" spans="2:9">
      <c r="B17" s="329" t="s">
        <v>85</v>
      </c>
      <c r="C17" s="329"/>
      <c r="D17" s="329"/>
      <c r="E17" s="329"/>
      <c r="F17" s="329"/>
      <c r="G17" s="329"/>
    </row>
    <row r="18" spans="2:9">
      <c r="B18" s="329"/>
      <c r="C18" s="329"/>
      <c r="D18" s="329"/>
      <c r="E18" s="329"/>
      <c r="F18" s="329"/>
      <c r="G18" s="329"/>
    </row>
    <row r="19" spans="2:9">
      <c r="B19" s="4"/>
      <c r="C19" s="22"/>
      <c r="D19" s="4"/>
      <c r="E19" s="22"/>
      <c r="F19" s="4"/>
      <c r="G19" s="22"/>
    </row>
    <row r="20" spans="2:9">
      <c r="B20" s="4"/>
      <c r="C20" s="22"/>
      <c r="D20" s="4"/>
      <c r="E20" s="22"/>
      <c r="F20" s="4"/>
      <c r="G20" s="22"/>
    </row>
    <row r="21" spans="2:9">
      <c r="B21" s="4"/>
      <c r="C21" s="22"/>
      <c r="D21" s="4"/>
      <c r="E21" s="22"/>
      <c r="F21" s="4"/>
      <c r="G21" s="22"/>
      <c r="I21" s="2" t="s">
        <v>41</v>
      </c>
    </row>
    <row r="22" spans="2:9">
      <c r="B22" s="4"/>
      <c r="C22" s="22"/>
      <c r="D22" s="4"/>
      <c r="E22" s="22"/>
      <c r="F22" s="4"/>
      <c r="G22" s="22"/>
    </row>
    <row r="32" spans="2:9">
      <c r="H32" s="2" t="s">
        <v>41</v>
      </c>
    </row>
  </sheetData>
  <mergeCells count="13"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gio</cp:lastModifiedBy>
  <cp:lastPrinted>2023-03-17T08:24:53Z</cp:lastPrinted>
  <dcterms:created xsi:type="dcterms:W3CDTF">2000-11-20T12:09:58Z</dcterms:created>
  <dcterms:modified xsi:type="dcterms:W3CDTF">2023-03-17T16:36:44Z</dcterms:modified>
</cp:coreProperties>
</file>